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2120" windowHeight="4680" tabRatio="839" activeTab="0"/>
  </bookViews>
  <sheets>
    <sheet name="IS" sheetId="1" r:id="rId1"/>
    <sheet name="BS" sheetId="2" r:id="rId2"/>
    <sheet name="Equity" sheetId="3" r:id="rId3"/>
    <sheet name="CashFlow" sheetId="4" r:id="rId4"/>
  </sheets>
  <definedNames>
    <definedName name="_xlnm.Print_Area" localSheetId="3">'CashFlow'!$A$1:$I$103</definedName>
    <definedName name="_xlnm.Print_Titles" localSheetId="3">'CashFlow'!$1:$7</definedName>
  </definedNames>
  <calcPr fullCalcOnLoad="1"/>
</workbook>
</file>

<file path=xl/sharedStrings.xml><?xml version="1.0" encoding="utf-8"?>
<sst xmlns="http://schemas.openxmlformats.org/spreadsheetml/2006/main" count="176" uniqueCount="122">
  <si>
    <t>Property, plant and equipment</t>
  </si>
  <si>
    <t>Current assets</t>
  </si>
  <si>
    <t>Inventories</t>
  </si>
  <si>
    <t>Cash and cash equivalents</t>
  </si>
  <si>
    <t>Current liabilities</t>
  </si>
  <si>
    <t>RM'000</t>
  </si>
  <si>
    <t>Share capital</t>
  </si>
  <si>
    <t>Revenue</t>
  </si>
  <si>
    <t>Profit before tax</t>
  </si>
  <si>
    <t>Total</t>
  </si>
  <si>
    <t>Retained</t>
  </si>
  <si>
    <t>Payables</t>
  </si>
  <si>
    <t>Profit</t>
  </si>
  <si>
    <t>Receivables</t>
  </si>
  <si>
    <t>Short term borrowings</t>
  </si>
  <si>
    <t>Long term borrowings</t>
  </si>
  <si>
    <t>Capital</t>
  </si>
  <si>
    <t>As at</t>
  </si>
  <si>
    <t>Notes:</t>
  </si>
  <si>
    <t>Notes :</t>
  </si>
  <si>
    <t>Share</t>
  </si>
  <si>
    <t>Consolidation</t>
  </si>
  <si>
    <t>Non-current assets</t>
  </si>
  <si>
    <t>Financed by:</t>
  </si>
  <si>
    <t>Distributable</t>
  </si>
  <si>
    <t>Non-distributable</t>
  </si>
  <si>
    <t>Reserves on</t>
  </si>
  <si>
    <t>Reserves</t>
  </si>
  <si>
    <t>CURRENT</t>
  </si>
  <si>
    <t xml:space="preserve">PRECEDING </t>
  </si>
  <si>
    <t>YEAR</t>
  </si>
  <si>
    <t xml:space="preserve"> YEAR</t>
  </si>
  <si>
    <t>QUARTER</t>
  </si>
  <si>
    <t>TO DATE</t>
  </si>
  <si>
    <t>Interest expense</t>
  </si>
  <si>
    <t>Interest income</t>
  </si>
  <si>
    <t>Operating profit</t>
  </si>
  <si>
    <t>Net profit for the period</t>
  </si>
  <si>
    <t>Cash flows from operating activities</t>
  </si>
  <si>
    <t>Adjustments for:</t>
  </si>
  <si>
    <t>Operating profit before working capital changes</t>
  </si>
  <si>
    <t>(Increase)/Decrease in working capital:</t>
  </si>
  <si>
    <t>Cash generated from operations</t>
  </si>
  <si>
    <t>Tax paid</t>
  </si>
  <si>
    <t>Net cash generated from operating activities</t>
  </si>
  <si>
    <t>Cash flows from investing activities</t>
  </si>
  <si>
    <t>Net cash used in investing activities</t>
  </si>
  <si>
    <t>Cash flows from financing activities</t>
  </si>
  <si>
    <t>Interest paid</t>
  </si>
  <si>
    <t>Non-cash items</t>
  </si>
  <si>
    <t>Non-operating items</t>
  </si>
  <si>
    <t>Proceeds from disposal of  property, plant and equipment</t>
  </si>
  <si>
    <t>Purchase of property, plant and equipment</t>
  </si>
  <si>
    <t>CUMULATIVE QUARTER</t>
  </si>
  <si>
    <t>INDIVIDUAL QUARTER</t>
  </si>
  <si>
    <t>Shareholders' funds</t>
  </si>
  <si>
    <t>Net cash used in financing activities</t>
  </si>
  <si>
    <t>Bank overdrafts</t>
  </si>
  <si>
    <t>Other investments</t>
  </si>
  <si>
    <t>BSL CORPORATION BERHAD</t>
  </si>
  <si>
    <t>(Company No. 651118-K)</t>
  </si>
  <si>
    <t>shares in issue (RM)</t>
  </si>
  <si>
    <t>Net decrease in bank borrowings</t>
  </si>
  <si>
    <t>FD Pledge</t>
  </si>
  <si>
    <t>Income tax expense</t>
  </si>
  <si>
    <t>Net profit attributable to shareholders of the Company</t>
  </si>
  <si>
    <t>Tax liabilities</t>
  </si>
  <si>
    <t>Net current assets</t>
  </si>
  <si>
    <t>Deferred taxation liabilities</t>
  </si>
  <si>
    <t>Net increase in cash and cash equivalents</t>
  </si>
  <si>
    <t>Cash and bank balances</t>
  </si>
  <si>
    <t>Deposits in licensed banks</t>
  </si>
  <si>
    <t>Less : Fixed deposit pledged to licensed bank</t>
  </si>
  <si>
    <t>Share premium</t>
  </si>
  <si>
    <t>Premium</t>
  </si>
  <si>
    <t>Balance as at 1 September 2005</t>
  </si>
  <si>
    <t>Issue of ordinary shares pursuant to the</t>
  </si>
  <si>
    <t xml:space="preserve">  - public issue</t>
  </si>
  <si>
    <t xml:space="preserve">  - right issues</t>
  </si>
  <si>
    <t>Proceeds from public issues</t>
  </si>
  <si>
    <t>Proceeds from right issues</t>
  </si>
  <si>
    <t>Balance as at 1 June 2005</t>
  </si>
  <si>
    <t>Balance as at 31 August 2005</t>
  </si>
  <si>
    <t>Listing expenses</t>
  </si>
  <si>
    <t xml:space="preserve">Basic Earnings Per Share based on the weighted average </t>
  </si>
  <si>
    <t>Interest received</t>
  </si>
  <si>
    <t>Less: Minority interest</t>
  </si>
  <si>
    <t>Goodwill</t>
  </si>
  <si>
    <t>Minority interest</t>
  </si>
  <si>
    <t>The assets and liabilities acquired are as follows:-</t>
  </si>
  <si>
    <t>Net assets acquired</t>
  </si>
  <si>
    <t>Cost of investment</t>
  </si>
  <si>
    <t>* Analysis of acquisition of subsidiary company</t>
  </si>
  <si>
    <t>Goodwill on consolidation</t>
  </si>
  <si>
    <t>Net assets</t>
  </si>
  <si>
    <t xml:space="preserve">Net cash outflows from acquisitions </t>
  </si>
  <si>
    <t xml:space="preserve">  of subsidiary companies*</t>
  </si>
  <si>
    <t>Less: Cash and cash equivalent acquired</t>
  </si>
  <si>
    <t>Net cash outflow</t>
  </si>
  <si>
    <t>FOR THE QUARTER ENDED 31 AUGUST 2006</t>
  </si>
  <si>
    <t>AS AT 31 AUGUST 2006</t>
  </si>
  <si>
    <t>Balance as at 31 August 2006</t>
  </si>
  <si>
    <t>Net profit after tax</t>
  </si>
  <si>
    <t>UNAUDITED CONDENSED CONSOLIDATED STATEMENT OF CHANGES IN EQUITY</t>
  </si>
  <si>
    <t>Net profit for the year</t>
  </si>
  <si>
    <t>FOR THE YEAR ENDED 31 AUGUST 2006</t>
  </si>
  <si>
    <t>Cash and cash equivalents at beginning of financial year</t>
  </si>
  <si>
    <t>Cash and cash equivalents at end of financial year</t>
  </si>
  <si>
    <t>Cash and cash equivalents at end of year comprise:</t>
  </si>
  <si>
    <t>UNAUDITED CONDENSED CONSOLIDATED INCOME STATEMENTS</t>
  </si>
  <si>
    <t>number of shares in issue (Sen)</t>
  </si>
  <si>
    <t xml:space="preserve">The Unaudited Condensed Consolidated Income Statements should be read in conjunction with the Annual Financial </t>
  </si>
  <si>
    <t>Proposed dividend per share (Sen)</t>
  </si>
  <si>
    <t>Statements of BSL Corporation Berhad for the financial year ended 31 August 2005.</t>
  </si>
  <si>
    <t>Long term and deferred liabilities</t>
  </si>
  <si>
    <t>Net Assets per share based on number of</t>
  </si>
  <si>
    <t xml:space="preserve">The Unaudited Condensed Consolidated Balance Sheets should be read in conjunction with the Annual Financial Statements </t>
  </si>
  <si>
    <t>of BSL Corporation Berhad for the financial year ended 31 August 2005.</t>
  </si>
  <si>
    <t>UNAUDITED CONDENSED CONSOLIDATED  BALANCE SHEETS</t>
  </si>
  <si>
    <t xml:space="preserve">The Unaudited Condensed Consolidated Statement of Changes In Equity should be read in conjunction with the Annual Financial Statements </t>
  </si>
  <si>
    <t>UNAUDITED CONDENSED CONSOLIDATED CASH FLOW STATEMENTS</t>
  </si>
  <si>
    <t xml:space="preserve">The Unaudited Condensed Consolidated Cash Flow Statements should be read in conjunction with the Annual Financial 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</si>
</sst>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0.00_);[Red]\(0.00\)"/>
    <numFmt numFmtId="173" formatCode="_(* #,##0_);_(* \(#,##0\);_(* &quot;-&quot;??_);_(@_)"/>
    <numFmt numFmtId="174" formatCode="#,##0.000_);\(#,##0.000\)"/>
    <numFmt numFmtId="175" formatCode="0.0%"/>
    <numFmt numFmtId="176" formatCode="0.0000"/>
    <numFmt numFmtId="177" formatCode="0.000"/>
    <numFmt numFmtId="178" formatCode="#,##0.0;\-#,##0.0"/>
    <numFmt numFmtId="179" formatCode="#,##0.000;\-#,##0.000"/>
    <numFmt numFmtId="180" formatCode="_-* #,##0_-;\-* #,##0_-;_-* &quot;-&quot;??_-;_-@_-"/>
    <numFmt numFmtId="181" formatCode="#,##0.00_ ;\-#,##0.00\ "/>
    <numFmt numFmtId="182" formatCode="#,##0.0000;\-#,##0.0000"/>
    <numFmt numFmtId="183" formatCode="#,##0.000000;\-#,##0.000000"/>
    <numFmt numFmtId="184" formatCode="mm/dd/yy;@"/>
    <numFmt numFmtId="185" formatCode="#,##0_ ;\-#,##0\ "/>
    <numFmt numFmtId="186" formatCode="[$-409]dddd\,\ mmmm\ dd\,\ yyyy"/>
    <numFmt numFmtId="187" formatCode="00000"/>
    <numFmt numFmtId="188" formatCode="#,##0.0_);[Red]\(#,##0.0\)"/>
    <numFmt numFmtId="189" formatCode="0.0"/>
    <numFmt numFmtId="190" formatCode="#,##0.000_);[Red]\(#,##0.000\)"/>
    <numFmt numFmtId="191" formatCode="#,##0.0000_);[Red]\(#,##0.0000\)"/>
    <numFmt numFmtId="192" formatCode="#,##0.00000_);[Red]\(#,##0.00000\)"/>
    <numFmt numFmtId="193" formatCode="#,##0.000000_);[Red]\(#,##0.000000\)"/>
    <numFmt numFmtId="194" formatCode="#,##0.0000000_);[Red]\(#,##0.0000000\)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_(* #,##0.0_);_(* \(#,##0.0\);_(* &quot;-&quot;??_);_(@_)"/>
    <numFmt numFmtId="202" formatCode="_-* #,##0.0_-;\-* #,##0.0_-;_-* &quot;-&quot;?_-;_-@_-"/>
    <numFmt numFmtId="203" formatCode="_(* #,##0.0_);_(* \(#,##0.0\);_(* &quot;-&quot;?_);_(@_)"/>
    <numFmt numFmtId="204" formatCode="_(* #,##0_);_(* \(#,##0\);_(* &quot;-&quot;?_);_(@_)"/>
    <numFmt numFmtId="205" formatCode="_(* #,##0.000_);_(* \(#,##0.000\);_(* &quot;-&quot;??_);_(@_)"/>
    <numFmt numFmtId="206" formatCode="_(* #,##0.0000_);_(* \(#,##0.0000\);_(* &quot;-&quot;??_);_(@_)"/>
    <numFmt numFmtId="207" formatCode="_(* #,##0.00000_);_(* \(#,##0.0000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_(* #,##0.0_);_(* \(#,##0.0\);_(* &quot;-&quot;_);_(@_)"/>
    <numFmt numFmtId="213" formatCode="_(* #,##0.00_);_(* \(#,##0.00\);_(* &quot;-&quot;_);_(@_)"/>
    <numFmt numFmtId="214" formatCode="0.00_);\(0.00\)"/>
    <numFmt numFmtId="215" formatCode="0_);\(0\)"/>
  </numFmts>
  <fonts count="11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Border="1" applyAlignment="1">
      <alignment horizontal="center"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4" fillId="0" borderId="0" xfId="21" applyFont="1" applyAlignment="1">
      <alignment/>
      <protection/>
    </xf>
    <xf numFmtId="0" fontId="5" fillId="0" borderId="0" xfId="21" applyFont="1" applyAlignment="1" quotePrefix="1">
      <alignment/>
      <protection/>
    </xf>
    <xf numFmtId="0" fontId="4" fillId="0" borderId="0" xfId="21" applyFont="1">
      <alignment/>
      <protection/>
    </xf>
    <xf numFmtId="173" fontId="3" fillId="0" borderId="0" xfId="15" applyNumberFormat="1" applyFont="1" applyAlignment="1">
      <alignment/>
    </xf>
    <xf numFmtId="173" fontId="3" fillId="0" borderId="0" xfId="15" applyNumberFormat="1" applyFont="1" applyAlignment="1">
      <alignment horizontal="center"/>
    </xf>
    <xf numFmtId="173" fontId="3" fillId="0" borderId="0" xfId="15" applyNumberFormat="1" applyFont="1" applyBorder="1" applyAlignment="1">
      <alignment/>
    </xf>
    <xf numFmtId="43" fontId="3" fillId="0" borderId="1" xfId="15" applyFont="1" applyFill="1" applyBorder="1" applyAlignment="1">
      <alignment/>
    </xf>
    <xf numFmtId="173" fontId="4" fillId="0" borderId="0" xfId="15" applyNumberFormat="1" applyFont="1" applyAlignment="1">
      <alignment/>
    </xf>
    <xf numFmtId="173" fontId="4" fillId="0" borderId="0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173" fontId="3" fillId="0" borderId="0" xfId="15" applyNumberFormat="1" applyFont="1" applyAlignment="1">
      <alignment horizontal="right"/>
    </xf>
    <xf numFmtId="173" fontId="3" fillId="0" borderId="3" xfId="15" applyNumberFormat="1" applyFont="1" applyBorder="1" applyAlignment="1">
      <alignment/>
    </xf>
    <xf numFmtId="0" fontId="3" fillId="0" borderId="0" xfId="21" applyFont="1" applyAlignment="1">
      <alignment horizontal="right"/>
      <protection/>
    </xf>
    <xf numFmtId="173" fontId="3" fillId="0" borderId="0" xfId="21" applyNumberFormat="1" applyFont="1">
      <alignment/>
      <protection/>
    </xf>
    <xf numFmtId="43" fontId="3" fillId="0" borderId="0" xfId="15" applyFont="1" applyAlignment="1">
      <alignment horizontal="center"/>
    </xf>
    <xf numFmtId="43" fontId="3" fillId="0" borderId="0" xfId="21" applyNumberFormat="1" applyFont="1" applyAlignment="1">
      <alignment horizontal="center"/>
      <protection/>
    </xf>
    <xf numFmtId="43" fontId="3" fillId="0" borderId="0" xfId="21" applyNumberFormat="1" applyFont="1">
      <alignment/>
      <protection/>
    </xf>
    <xf numFmtId="0" fontId="3" fillId="2" borderId="0" xfId="21" applyFont="1" applyFill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Fill="1" applyAlignment="1">
      <alignment horizontal="center"/>
      <protection/>
    </xf>
    <xf numFmtId="0" fontId="3" fillId="0" borderId="0" xfId="21" applyFont="1" applyBorder="1">
      <alignment/>
      <protection/>
    </xf>
    <xf numFmtId="173" fontId="3" fillId="0" borderId="4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justify"/>
    </xf>
    <xf numFmtId="0" fontId="3" fillId="0" borderId="0" xfId="21" applyFont="1" applyAlignment="1">
      <alignment horizontal="left"/>
      <protection/>
    </xf>
    <xf numFmtId="173" fontId="3" fillId="0" borderId="0" xfId="21" applyNumberFormat="1" applyFont="1" applyFill="1" applyAlignment="1">
      <alignment horizontal="center"/>
      <protection/>
    </xf>
    <xf numFmtId="173" fontId="4" fillId="0" borderId="0" xfId="21" applyNumberFormat="1" applyFont="1" applyFill="1">
      <alignment/>
      <protection/>
    </xf>
    <xf numFmtId="206" fontId="3" fillId="0" borderId="0" xfId="21" applyNumberFormat="1" applyFont="1" applyFill="1" applyAlignment="1">
      <alignment horizontal="center"/>
      <protection/>
    </xf>
    <xf numFmtId="173" fontId="3" fillId="0" borderId="5" xfId="15" applyNumberFormat="1" applyFont="1" applyFill="1" applyBorder="1" applyAlignment="1">
      <alignment/>
    </xf>
    <xf numFmtId="0" fontId="3" fillId="0" borderId="0" xfId="0" applyFont="1" applyAlignment="1">
      <alignment/>
    </xf>
    <xf numFmtId="15" fontId="4" fillId="0" borderId="0" xfId="0" applyNumberFormat="1" applyFont="1" applyFill="1" applyBorder="1" applyAlignment="1">
      <alignment horizontal="center"/>
    </xf>
    <xf numFmtId="173" fontId="3" fillId="0" borderId="1" xfId="15" applyNumberFormat="1" applyFont="1" applyFill="1" applyBorder="1" applyAlignment="1">
      <alignment/>
    </xf>
    <xf numFmtId="0" fontId="3" fillId="0" borderId="0" xfId="21" applyFont="1" applyFill="1" applyBorder="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Fill="1" applyAlignment="1">
      <alignment horizontal="center"/>
      <protection/>
    </xf>
    <xf numFmtId="173" fontId="3" fillId="0" borderId="6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3" fontId="3" fillId="0" borderId="8" xfId="15" applyNumberFormat="1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9" fontId="6" fillId="0" borderId="0" xfId="22" applyFont="1" applyBorder="1" applyAlignment="1">
      <alignment/>
    </xf>
    <xf numFmtId="173" fontId="6" fillId="0" borderId="0" xfId="15" applyNumberFormat="1" applyFont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15" fontId="9" fillId="0" borderId="0" xfId="0" applyNumberFormat="1" applyFont="1" applyBorder="1" applyAlignment="1">
      <alignment horizontal="center"/>
    </xf>
    <xf numFmtId="15" fontId="9" fillId="0" borderId="0" xfId="0" applyNumberFormat="1" applyFont="1" applyFill="1" applyBorder="1" applyAlignment="1">
      <alignment horizontal="center"/>
    </xf>
    <xf numFmtId="15" fontId="9" fillId="0" borderId="0" xfId="0" applyNumberFormat="1" applyFont="1" applyFill="1" applyAlignment="1">
      <alignment horizontal="center"/>
    </xf>
    <xf numFmtId="0" fontId="8" fillId="0" borderId="0" xfId="0" applyFont="1" applyBorder="1" applyAlignment="1" quotePrefix="1">
      <alignment/>
    </xf>
    <xf numFmtId="173" fontId="8" fillId="0" borderId="1" xfId="15" applyNumberFormat="1" applyFont="1" applyFill="1" applyBorder="1" applyAlignment="1">
      <alignment/>
    </xf>
    <xf numFmtId="173" fontId="8" fillId="0" borderId="0" xfId="15" applyNumberFormat="1" applyFont="1" applyBorder="1" applyAlignment="1">
      <alignment/>
    </xf>
    <xf numFmtId="173" fontId="8" fillId="0" borderId="1" xfId="15" applyNumberFormat="1" applyFont="1" applyFill="1" applyBorder="1" applyAlignment="1">
      <alignment horizontal="right"/>
    </xf>
    <xf numFmtId="173" fontId="8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3" fontId="8" fillId="0" borderId="4" xfId="15" applyNumberFormat="1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215" fontId="8" fillId="0" borderId="0" xfId="0" applyNumberFormat="1" applyFont="1" applyFill="1" applyAlignment="1">
      <alignment/>
    </xf>
    <xf numFmtId="173" fontId="8" fillId="0" borderId="2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21" applyFont="1" applyBorder="1">
      <alignment/>
      <protection/>
    </xf>
    <xf numFmtId="43" fontId="8" fillId="0" borderId="0" xfId="15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3" fontId="10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173" fontId="8" fillId="0" borderId="0" xfId="15" applyNumberFormat="1" applyFont="1" applyFill="1" applyBorder="1" applyAlignment="1">
      <alignment horizontal="right"/>
    </xf>
    <xf numFmtId="173" fontId="8" fillId="0" borderId="4" xfId="15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9" fillId="0" borderId="0" xfId="21" applyFont="1" applyBorder="1" applyAlignment="1">
      <alignment/>
      <protection/>
    </xf>
    <xf numFmtId="0" fontId="9" fillId="0" borderId="0" xfId="21" applyFont="1" applyBorder="1" applyAlignment="1" quotePrefix="1">
      <alignment/>
      <protection/>
    </xf>
    <xf numFmtId="0" fontId="9" fillId="0" borderId="0" xfId="21" applyFont="1" applyBorder="1">
      <alignment/>
      <protection/>
    </xf>
    <xf numFmtId="0" fontId="9" fillId="0" borderId="0" xfId="0" applyFont="1" applyFill="1" applyBorder="1" applyAlignment="1">
      <alignment/>
    </xf>
    <xf numFmtId="173" fontId="8" fillId="0" borderId="0" xfId="15" applyNumberFormat="1" applyFont="1" applyBorder="1" applyAlignment="1">
      <alignment horizontal="left"/>
    </xf>
    <xf numFmtId="0" fontId="3" fillId="0" borderId="0" xfId="0" applyFont="1" applyBorder="1" applyAlignment="1">
      <alignment/>
    </xf>
    <xf numFmtId="173" fontId="4" fillId="0" borderId="0" xfId="15" applyNumberFormat="1" applyFont="1" applyFill="1" applyBorder="1" applyAlignment="1">
      <alignment/>
    </xf>
    <xf numFmtId="173" fontId="3" fillId="0" borderId="4" xfId="15" applyNumberFormat="1" applyFont="1" applyBorder="1" applyAlignment="1">
      <alignment/>
    </xf>
    <xf numFmtId="173" fontId="3" fillId="0" borderId="4" xfId="15" applyNumberFormat="1" applyFont="1" applyFill="1" applyBorder="1" applyAlignment="1">
      <alignment horizontal="right"/>
    </xf>
    <xf numFmtId="173" fontId="3" fillId="0" borderId="0" xfId="15" applyNumberFormat="1" applyFont="1" applyFill="1" applyBorder="1" applyAlignment="1">
      <alignment horizontal="right"/>
    </xf>
    <xf numFmtId="173" fontId="3" fillId="0" borderId="6" xfId="15" applyNumberFormat="1" applyFont="1" applyFill="1" applyBorder="1" applyAlignment="1">
      <alignment horizontal="right"/>
    </xf>
    <xf numFmtId="173" fontId="3" fillId="0" borderId="7" xfId="15" applyNumberFormat="1" applyFont="1" applyFill="1" applyBorder="1" applyAlignment="1">
      <alignment horizontal="right"/>
    </xf>
    <xf numFmtId="43" fontId="8" fillId="0" borderId="1" xfId="15" applyNumberFormat="1" applyFont="1" applyFill="1" applyBorder="1" applyAlignment="1">
      <alignment/>
    </xf>
    <xf numFmtId="173" fontId="3" fillId="0" borderId="0" xfId="21" applyNumberFormat="1" applyFont="1" applyFill="1" applyBorder="1">
      <alignment/>
      <protection/>
    </xf>
    <xf numFmtId="173" fontId="3" fillId="0" borderId="2" xfId="15" applyNumberFormat="1" applyFont="1" applyFill="1" applyBorder="1" applyAlignment="1">
      <alignment/>
    </xf>
    <xf numFmtId="173" fontId="3" fillId="0" borderId="4" xfId="21" applyNumberFormat="1" applyFont="1" applyFill="1" applyBorder="1">
      <alignment/>
      <protection/>
    </xf>
    <xf numFmtId="173" fontId="6" fillId="0" borderId="0" xfId="15" applyNumberFormat="1" applyFont="1" applyFill="1" applyBorder="1" applyAlignment="1">
      <alignment/>
    </xf>
    <xf numFmtId="173" fontId="4" fillId="0" borderId="0" xfId="15" applyNumberFormat="1" applyFont="1" applyAlignment="1">
      <alignment horizontal="center"/>
    </xf>
    <xf numFmtId="173" fontId="3" fillId="0" borderId="4" xfId="15" applyNumberFormat="1" applyFont="1" applyBorder="1" applyAlignment="1">
      <alignment horizontal="right"/>
    </xf>
    <xf numFmtId="173" fontId="3" fillId="0" borderId="0" xfId="15" applyNumberFormat="1" applyFont="1" applyBorder="1" applyAlignment="1">
      <alignment horizontal="right"/>
    </xf>
    <xf numFmtId="173" fontId="4" fillId="0" borderId="0" xfId="15" applyNumberFormat="1" applyFont="1" applyFill="1" applyAlignment="1">
      <alignment horizontal="center"/>
    </xf>
    <xf numFmtId="43" fontId="8" fillId="0" borderId="0" xfId="15" applyFont="1" applyFill="1" applyAlignment="1">
      <alignment/>
    </xf>
    <xf numFmtId="43" fontId="8" fillId="0" borderId="0" xfId="15" applyFont="1" applyFill="1" applyBorder="1" applyAlignment="1">
      <alignment/>
    </xf>
    <xf numFmtId="43" fontId="8" fillId="0" borderId="1" xfId="15" applyFont="1" applyFill="1" applyBorder="1" applyAlignment="1">
      <alignment/>
    </xf>
    <xf numFmtId="43" fontId="8" fillId="0" borderId="1" xfId="15" applyFont="1" applyFill="1" applyBorder="1" applyAlignment="1">
      <alignment horizontal="right"/>
    </xf>
    <xf numFmtId="43" fontId="8" fillId="0" borderId="1" xfId="15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37" fontId="9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W 1Q2005 Qtrly Rp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352425</xdr:colOff>
      <xdr:row>52</xdr:row>
      <xdr:rowOff>47625</xdr:rowOff>
    </xdr:from>
    <xdr:ext cx="104775" cy="209550"/>
    <xdr:sp>
      <xdr:nvSpPr>
        <xdr:cNvPr id="1" name="TextBox 2"/>
        <xdr:cNvSpPr txBox="1">
          <a:spLocks noChangeArrowheads="1"/>
        </xdr:cNvSpPr>
      </xdr:nvSpPr>
      <xdr:spPr>
        <a:xfrm>
          <a:off x="4095750" y="855345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5</xdr:col>
      <xdr:colOff>828675</xdr:colOff>
      <xdr:row>76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234440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No comparative figures are available as this is the first quarterly report to Bursa Malaysia Securities Berhad.</a:t>
          </a:r>
        </a:p>
      </xdr:txBody>
    </xdr:sp>
    <xdr:clientData/>
  </xdr:twoCellAnchor>
  <xdr:oneCellAnchor>
    <xdr:from>
      <xdr:col>2</xdr:col>
      <xdr:colOff>0</xdr:colOff>
      <xdr:row>76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00050" y="1234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38100</xdr:colOff>
      <xdr:row>76</xdr:row>
      <xdr:rowOff>0</xdr:rowOff>
    </xdr:from>
    <xdr:to>
      <xdr:col>5</xdr:col>
      <xdr:colOff>819150</xdr:colOff>
      <xdr:row>76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8100" y="12344400"/>
          <a:ext cx="5153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The Condensed Consolidated Cash Flow Statement for the cumulative quarter ended 31 March 2004 has been prepared on a proforma basis on the assumption that the acquisition of subsidiary companies was completed on 31 March 2004.</a:t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5</xdr:col>
      <xdr:colOff>828675</xdr:colOff>
      <xdr:row>76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0" y="12344400"/>
          <a:ext cx="5200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/>
            <a:t>There were no comparative results presented as this is the first quarterly results announced by BSL in compliance with the Listing Requirements of Bursa Securities.</a:t>
          </a:r>
        </a:p>
      </xdr:txBody>
    </xdr:sp>
    <xdr:clientData/>
  </xdr:twoCellAnchor>
  <xdr:oneCellAnchor>
    <xdr:from>
      <xdr:col>2</xdr:col>
      <xdr:colOff>0</xdr:colOff>
      <xdr:row>76</xdr:row>
      <xdr:rowOff>0</xdr:rowOff>
    </xdr:from>
    <xdr:ext cx="76200" cy="200025"/>
    <xdr:sp>
      <xdr:nvSpPr>
        <xdr:cNvPr id="5" name="TextBox 6"/>
        <xdr:cNvSpPr txBox="1">
          <a:spLocks noChangeArrowheads="1"/>
        </xdr:cNvSpPr>
      </xdr:nvSpPr>
      <xdr:spPr>
        <a:xfrm>
          <a:off x="400050" y="12344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92</xdr:row>
      <xdr:rowOff>47625</xdr:rowOff>
    </xdr:from>
    <xdr:ext cx="76200" cy="200025"/>
    <xdr:sp>
      <xdr:nvSpPr>
        <xdr:cNvPr id="6" name="TextBox 11"/>
        <xdr:cNvSpPr txBox="1">
          <a:spLocks noChangeArrowheads="1"/>
        </xdr:cNvSpPr>
      </xdr:nvSpPr>
      <xdr:spPr>
        <a:xfrm>
          <a:off x="400050" y="14982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93</xdr:row>
      <xdr:rowOff>0</xdr:rowOff>
    </xdr:from>
    <xdr:ext cx="76200" cy="200025"/>
    <xdr:sp>
      <xdr:nvSpPr>
        <xdr:cNvPr id="7" name="TextBox 12"/>
        <xdr:cNvSpPr txBox="1">
          <a:spLocks noChangeArrowheads="1"/>
        </xdr:cNvSpPr>
      </xdr:nvSpPr>
      <xdr:spPr>
        <a:xfrm>
          <a:off x="400050" y="150971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tabSelected="1" zoomScale="75" zoomScaleNormal="75" workbookViewId="0" topLeftCell="A19">
      <selection activeCell="K42" sqref="K42"/>
    </sheetView>
  </sheetViews>
  <sheetFormatPr defaultColWidth="9.140625" defaultRowHeight="13.5" customHeight="1"/>
  <cols>
    <col min="1" max="1" width="3.28125" style="85" customWidth="1"/>
    <col min="2" max="2" width="3.28125" style="58" customWidth="1"/>
    <col min="3" max="3" width="1.57421875" style="58" customWidth="1"/>
    <col min="4" max="4" width="55.00390625" style="58" customWidth="1"/>
    <col min="5" max="5" width="15.00390625" style="55" customWidth="1"/>
    <col min="6" max="6" width="1.28515625" style="58" customWidth="1"/>
    <col min="7" max="7" width="14.57421875" style="55" customWidth="1"/>
    <col min="8" max="8" width="1.8515625" style="56" customWidth="1"/>
    <col min="9" max="9" width="14.140625" style="55" customWidth="1"/>
    <col min="10" max="10" width="1.8515625" style="56" customWidth="1"/>
    <col min="11" max="11" width="14.7109375" style="55" bestFit="1" customWidth="1"/>
    <col min="12" max="12" width="2.421875" style="56" customWidth="1"/>
    <col min="13" max="16384" width="9.140625" style="58" customWidth="1"/>
  </cols>
  <sheetData>
    <row r="1" spans="1:12" ht="13.5" customHeight="1">
      <c r="A1" s="89" t="s">
        <v>59</v>
      </c>
      <c r="B1" s="52"/>
      <c r="C1" s="53"/>
      <c r="D1" s="53"/>
      <c r="E1" s="54"/>
      <c r="F1" s="53"/>
      <c r="G1" s="54"/>
      <c r="H1" s="53"/>
      <c r="L1" s="57"/>
    </row>
    <row r="2" spans="1:12" ht="13.5" customHeight="1">
      <c r="A2" s="90" t="s">
        <v>60</v>
      </c>
      <c r="B2" s="52"/>
      <c r="C2" s="53"/>
      <c r="D2" s="53"/>
      <c r="E2" s="54"/>
      <c r="F2" s="53"/>
      <c r="G2" s="54"/>
      <c r="H2" s="53"/>
      <c r="L2" s="57"/>
    </row>
    <row r="3" spans="1:12" ht="13.5" customHeight="1">
      <c r="A3" s="78"/>
      <c r="B3" s="52"/>
      <c r="C3" s="53"/>
      <c r="D3" s="53"/>
      <c r="E3" s="54"/>
      <c r="F3" s="53"/>
      <c r="G3" s="54"/>
      <c r="H3" s="53"/>
      <c r="L3" s="57"/>
    </row>
    <row r="4" spans="1:12" ht="13.5" customHeight="1">
      <c r="A4" s="91" t="s">
        <v>109</v>
      </c>
      <c r="B4" s="52"/>
      <c r="C4" s="53"/>
      <c r="D4" s="53"/>
      <c r="E4" s="54"/>
      <c r="F4" s="53"/>
      <c r="G4" s="54"/>
      <c r="H4" s="53"/>
      <c r="L4" s="57"/>
    </row>
    <row r="5" spans="1:12" ht="13.5" customHeight="1">
      <c r="A5" s="91" t="s">
        <v>99</v>
      </c>
      <c r="B5" s="52"/>
      <c r="C5" s="53"/>
      <c r="D5" s="53"/>
      <c r="E5" s="54"/>
      <c r="F5" s="53"/>
      <c r="G5" s="54"/>
      <c r="H5" s="53"/>
      <c r="L5" s="57"/>
    </row>
    <row r="6" spans="1:12" ht="13.5" customHeight="1">
      <c r="A6" s="91"/>
      <c r="B6" s="52"/>
      <c r="C6" s="53"/>
      <c r="D6" s="53"/>
      <c r="E6" s="54"/>
      <c r="F6" s="53"/>
      <c r="G6" s="54"/>
      <c r="H6" s="53"/>
      <c r="L6" s="57"/>
    </row>
    <row r="7" spans="1:12" ht="13.5" customHeight="1">
      <c r="A7" s="53"/>
      <c r="B7" s="52"/>
      <c r="C7" s="53"/>
      <c r="D7" s="53"/>
      <c r="E7" s="54"/>
      <c r="F7" s="53"/>
      <c r="G7" s="54"/>
      <c r="H7" s="53"/>
      <c r="L7" s="57"/>
    </row>
    <row r="8" spans="1:12" ht="13.5" customHeight="1">
      <c r="A8" s="53"/>
      <c r="B8" s="52"/>
      <c r="C8" s="53"/>
      <c r="D8" s="53"/>
      <c r="E8" s="54"/>
      <c r="F8" s="53"/>
      <c r="G8" s="54"/>
      <c r="H8" s="53"/>
      <c r="L8" s="57"/>
    </row>
    <row r="9" spans="1:12" ht="13.5" customHeight="1">
      <c r="A9" s="61"/>
      <c r="B9" s="56"/>
      <c r="C9" s="56"/>
      <c r="D9" s="56"/>
      <c r="E9" s="115" t="s">
        <v>54</v>
      </c>
      <c r="F9" s="116"/>
      <c r="G9" s="116"/>
      <c r="I9" s="115" t="s">
        <v>53</v>
      </c>
      <c r="J9" s="116"/>
      <c r="K9" s="116"/>
      <c r="L9" s="53"/>
    </row>
    <row r="10" spans="1:12" ht="13.5" customHeight="1">
      <c r="A10" s="61"/>
      <c r="B10" s="56"/>
      <c r="C10" s="56"/>
      <c r="D10" s="56"/>
      <c r="E10" s="59" t="s">
        <v>28</v>
      </c>
      <c r="F10" s="57"/>
      <c r="G10" s="60" t="s">
        <v>29</v>
      </c>
      <c r="H10" s="61"/>
      <c r="I10" s="60" t="s">
        <v>28</v>
      </c>
      <c r="J10" s="61"/>
      <c r="K10" s="60" t="s">
        <v>29</v>
      </c>
      <c r="L10" s="61"/>
    </row>
    <row r="11" spans="1:12" s="63" customFormat="1" ht="13.5" customHeight="1">
      <c r="A11" s="53"/>
      <c r="B11" s="62"/>
      <c r="C11" s="62"/>
      <c r="D11" s="62"/>
      <c r="E11" s="54" t="s">
        <v>30</v>
      </c>
      <c r="F11" s="53"/>
      <c r="G11" s="60" t="s">
        <v>30</v>
      </c>
      <c r="H11" s="61"/>
      <c r="I11" s="60" t="s">
        <v>31</v>
      </c>
      <c r="J11" s="53"/>
      <c r="K11" s="60" t="s">
        <v>30</v>
      </c>
      <c r="L11" s="53"/>
    </row>
    <row r="12" spans="1:12" ht="13.5" customHeight="1">
      <c r="A12" s="61"/>
      <c r="B12" s="56"/>
      <c r="C12" s="56"/>
      <c r="D12" s="56"/>
      <c r="E12" s="54" t="s">
        <v>32</v>
      </c>
      <c r="F12" s="53"/>
      <c r="G12" s="54" t="s">
        <v>32</v>
      </c>
      <c r="H12" s="53"/>
      <c r="I12" s="54" t="s">
        <v>33</v>
      </c>
      <c r="J12" s="61"/>
      <c r="K12" s="54" t="s">
        <v>33</v>
      </c>
      <c r="L12" s="64"/>
    </row>
    <row r="13" spans="1:12" ht="13.5" customHeight="1">
      <c r="A13" s="61"/>
      <c r="B13" s="56"/>
      <c r="C13" s="56"/>
      <c r="D13" s="56"/>
      <c r="E13" s="65">
        <v>38960</v>
      </c>
      <c r="F13" s="64"/>
      <c r="G13" s="65">
        <v>38595</v>
      </c>
      <c r="H13" s="64"/>
      <c r="I13" s="66">
        <f>+E13</f>
        <v>38960</v>
      </c>
      <c r="J13" s="61"/>
      <c r="K13" s="65">
        <f>+G13</f>
        <v>38595</v>
      </c>
      <c r="L13" s="64"/>
    </row>
    <row r="14" spans="1:12" ht="13.5" customHeight="1">
      <c r="A14" s="61"/>
      <c r="B14" s="56"/>
      <c r="C14" s="56"/>
      <c r="D14" s="56"/>
      <c r="E14" s="54" t="s">
        <v>5</v>
      </c>
      <c r="F14" s="53"/>
      <c r="G14" s="54" t="s">
        <v>5</v>
      </c>
      <c r="H14" s="53"/>
      <c r="I14" s="54" t="s">
        <v>5</v>
      </c>
      <c r="J14" s="61"/>
      <c r="K14" s="60" t="s">
        <v>5</v>
      </c>
      <c r="L14" s="53"/>
    </row>
    <row r="15" spans="1:12" ht="13.5" customHeight="1">
      <c r="A15" s="61"/>
      <c r="B15" s="56"/>
      <c r="C15" s="56"/>
      <c r="D15" s="56"/>
      <c r="E15" s="54"/>
      <c r="F15" s="53"/>
      <c r="G15" s="54"/>
      <c r="H15" s="53"/>
      <c r="I15" s="54"/>
      <c r="J15" s="61"/>
      <c r="K15" s="60"/>
      <c r="L15" s="53"/>
    </row>
    <row r="16" spans="1:12" ht="13.5" customHeight="1">
      <c r="A16" s="61"/>
      <c r="B16" s="56"/>
      <c r="C16" s="56"/>
      <c r="D16" s="56"/>
      <c r="E16" s="54"/>
      <c r="F16" s="53"/>
      <c r="G16" s="54"/>
      <c r="H16" s="53"/>
      <c r="J16" s="61"/>
      <c r="L16" s="53"/>
    </row>
    <row r="17" spans="1:12" ht="13.5" customHeight="1">
      <c r="A17" s="61"/>
      <c r="B17" s="56"/>
      <c r="C17" s="56"/>
      <c r="D17" s="56"/>
      <c r="E17" s="54"/>
      <c r="F17" s="53"/>
      <c r="G17" s="54"/>
      <c r="H17" s="53"/>
      <c r="J17" s="61"/>
      <c r="L17" s="53"/>
    </row>
    <row r="18" spans="1:12" ht="13.5" customHeight="1" thickBot="1">
      <c r="A18" s="61"/>
      <c r="B18" s="67"/>
      <c r="C18" s="56" t="s">
        <v>7</v>
      </c>
      <c r="D18" s="56"/>
      <c r="E18" s="68">
        <v>28136</v>
      </c>
      <c r="F18" s="69"/>
      <c r="G18" s="70">
        <v>20208</v>
      </c>
      <c r="H18" s="69"/>
      <c r="I18" s="68">
        <v>90270</v>
      </c>
      <c r="J18" s="69"/>
      <c r="K18" s="70">
        <v>27114</v>
      </c>
      <c r="L18" s="69"/>
    </row>
    <row r="19" spans="1:12" ht="13.5" customHeight="1" thickTop="1">
      <c r="A19" s="61"/>
      <c r="B19" s="67"/>
      <c r="C19" s="56"/>
      <c r="D19" s="56"/>
      <c r="E19" s="71"/>
      <c r="F19" s="69"/>
      <c r="G19" s="86"/>
      <c r="H19" s="69"/>
      <c r="I19" s="71"/>
      <c r="J19" s="69"/>
      <c r="K19" s="86"/>
      <c r="L19" s="69"/>
    </row>
    <row r="20" spans="1:12" ht="13.5" customHeight="1">
      <c r="A20" s="61"/>
      <c r="B20" s="67"/>
      <c r="C20" s="56" t="s">
        <v>36</v>
      </c>
      <c r="D20" s="56"/>
      <c r="E20" s="71">
        <f>5053-32</f>
        <v>5021</v>
      </c>
      <c r="F20" s="71">
        <f>F25-F22</f>
        <v>0</v>
      </c>
      <c r="G20" s="86">
        <f>3881-15</f>
        <v>3866</v>
      </c>
      <c r="H20" s="71">
        <f>H25-H22</f>
        <v>0</v>
      </c>
      <c r="I20" s="71">
        <f>13772-70-2</f>
        <v>13700</v>
      </c>
      <c r="J20" s="71">
        <f>J25-J22</f>
        <v>0</v>
      </c>
      <c r="K20" s="86">
        <v>5384</v>
      </c>
      <c r="L20" s="69"/>
    </row>
    <row r="21" spans="1:12" ht="13.5" customHeight="1">
      <c r="A21" s="61"/>
      <c r="B21" s="56"/>
      <c r="C21" s="56"/>
      <c r="D21" s="56"/>
      <c r="E21" s="71"/>
      <c r="F21" s="69"/>
      <c r="G21" s="86"/>
      <c r="H21" s="69"/>
      <c r="I21" s="71"/>
      <c r="J21" s="69"/>
      <c r="K21" s="86"/>
      <c r="L21" s="69"/>
    </row>
    <row r="22" spans="1:12" ht="13.5" customHeight="1">
      <c r="A22" s="61"/>
      <c r="B22" s="67"/>
      <c r="C22" s="56" t="s">
        <v>34</v>
      </c>
      <c r="D22" s="56"/>
      <c r="E22" s="71">
        <v>-215</v>
      </c>
      <c r="F22" s="69"/>
      <c r="G22" s="86">
        <v>-287</v>
      </c>
      <c r="H22" s="69"/>
      <c r="I22" s="71">
        <v>-827</v>
      </c>
      <c r="J22" s="69"/>
      <c r="K22" s="86">
        <v>-396</v>
      </c>
      <c r="L22" s="69"/>
    </row>
    <row r="23" spans="1:12" ht="13.5" customHeight="1">
      <c r="A23" s="61"/>
      <c r="B23" s="67"/>
      <c r="C23" s="72" t="s">
        <v>35</v>
      </c>
      <c r="D23" s="56"/>
      <c r="E23" s="71">
        <v>32</v>
      </c>
      <c r="F23" s="71"/>
      <c r="G23" s="86">
        <v>0</v>
      </c>
      <c r="H23" s="71"/>
      <c r="I23" s="71">
        <v>70</v>
      </c>
      <c r="J23" s="71"/>
      <c r="K23" s="86">
        <v>12</v>
      </c>
      <c r="L23" s="69"/>
    </row>
    <row r="24" spans="1:12" ht="13.5" customHeight="1">
      <c r="A24" s="61"/>
      <c r="B24" s="56"/>
      <c r="C24" s="56"/>
      <c r="D24" s="56"/>
      <c r="E24" s="73"/>
      <c r="F24" s="69"/>
      <c r="G24" s="87"/>
      <c r="H24" s="69"/>
      <c r="I24" s="73"/>
      <c r="J24" s="69"/>
      <c r="K24" s="87"/>
      <c r="L24" s="69"/>
    </row>
    <row r="25" spans="1:12" ht="13.5" customHeight="1">
      <c r="A25" s="61"/>
      <c r="B25" s="67"/>
      <c r="C25" s="56" t="s">
        <v>8</v>
      </c>
      <c r="D25" s="56"/>
      <c r="E25" s="71">
        <f>SUM(E20:E24)</f>
        <v>4838</v>
      </c>
      <c r="F25" s="69"/>
      <c r="G25" s="71">
        <f>SUM(G20:G24)</f>
        <v>3579</v>
      </c>
      <c r="H25" s="69"/>
      <c r="I25" s="71">
        <f>SUM(I20:I24)</f>
        <v>12943</v>
      </c>
      <c r="J25" s="69"/>
      <c r="K25" s="71">
        <f>SUM(K20:K24)</f>
        <v>5000</v>
      </c>
      <c r="L25" s="69"/>
    </row>
    <row r="26" spans="1:12" ht="13.5" customHeight="1">
      <c r="A26" s="61"/>
      <c r="B26" s="56"/>
      <c r="C26" s="56"/>
      <c r="D26" s="56"/>
      <c r="E26" s="71"/>
      <c r="F26" s="69"/>
      <c r="G26" s="86"/>
      <c r="H26" s="69"/>
      <c r="I26" s="71"/>
      <c r="J26" s="69"/>
      <c r="K26" s="71"/>
      <c r="L26" s="69"/>
    </row>
    <row r="27" spans="1:12" s="55" customFormat="1" ht="13.5" customHeight="1">
      <c r="A27" s="92"/>
      <c r="B27" s="74"/>
      <c r="C27" s="72" t="s">
        <v>64</v>
      </c>
      <c r="D27" s="72"/>
      <c r="E27" s="71">
        <v>-1098</v>
      </c>
      <c r="F27" s="75"/>
      <c r="G27" s="86">
        <v>-1263</v>
      </c>
      <c r="H27" s="75"/>
      <c r="I27" s="71">
        <v>-2871</v>
      </c>
      <c r="J27" s="71"/>
      <c r="K27" s="71">
        <v>-1611</v>
      </c>
      <c r="L27" s="71"/>
    </row>
    <row r="28" spans="1:12" ht="13.5" customHeight="1">
      <c r="A28" s="61"/>
      <c r="B28" s="56"/>
      <c r="C28" s="56"/>
      <c r="D28" s="56"/>
      <c r="E28" s="73"/>
      <c r="F28" s="69"/>
      <c r="G28" s="87"/>
      <c r="H28" s="69"/>
      <c r="I28" s="73"/>
      <c r="J28" s="69"/>
      <c r="K28" s="73"/>
      <c r="L28" s="69"/>
    </row>
    <row r="29" spans="1:12" ht="13.5" customHeight="1">
      <c r="A29" s="61"/>
      <c r="B29" s="67"/>
      <c r="C29" s="56" t="s">
        <v>102</v>
      </c>
      <c r="D29" s="56"/>
      <c r="E29" s="71">
        <f>SUM(E25:E28)</f>
        <v>3740</v>
      </c>
      <c r="F29" s="69"/>
      <c r="G29" s="71">
        <f>SUM(G25:G28)</f>
        <v>2316</v>
      </c>
      <c r="H29" s="69"/>
      <c r="I29" s="71">
        <f>SUM(I25:I28)</f>
        <v>10072</v>
      </c>
      <c r="J29" s="69"/>
      <c r="K29" s="71">
        <f>SUM(K25:K28)</f>
        <v>3389</v>
      </c>
      <c r="L29" s="69"/>
    </row>
    <row r="30" spans="1:12" ht="13.5" customHeight="1">
      <c r="A30" s="61"/>
      <c r="B30" s="56"/>
      <c r="C30" s="56"/>
      <c r="D30" s="56"/>
      <c r="E30" s="71"/>
      <c r="F30" s="69"/>
      <c r="G30" s="86"/>
      <c r="H30" s="69"/>
      <c r="I30" s="71"/>
      <c r="J30" s="69"/>
      <c r="K30" s="71"/>
      <c r="L30" s="69"/>
    </row>
    <row r="31" spans="1:12" ht="13.5" customHeight="1">
      <c r="A31" s="61"/>
      <c r="B31" s="56"/>
      <c r="C31" s="56" t="s">
        <v>86</v>
      </c>
      <c r="D31" s="56"/>
      <c r="E31" s="71">
        <f>-159+44</f>
        <v>-115</v>
      </c>
      <c r="F31" s="69"/>
      <c r="G31" s="86">
        <v>0</v>
      </c>
      <c r="H31" s="69"/>
      <c r="I31" s="71">
        <v>-159</v>
      </c>
      <c r="J31" s="69"/>
      <c r="K31" s="71">
        <v>0</v>
      </c>
      <c r="L31" s="69"/>
    </row>
    <row r="32" spans="1:12" ht="13.5" customHeight="1">
      <c r="A32" s="61"/>
      <c r="B32" s="56"/>
      <c r="C32" s="56"/>
      <c r="D32" s="56"/>
      <c r="E32" s="71"/>
      <c r="F32" s="69"/>
      <c r="G32" s="86"/>
      <c r="H32" s="69"/>
      <c r="I32" s="71"/>
      <c r="J32" s="69"/>
      <c r="K32" s="71"/>
      <c r="L32" s="69"/>
    </row>
    <row r="33" spans="1:12" ht="13.5" customHeight="1" thickBot="1">
      <c r="A33" s="61"/>
      <c r="B33" s="67"/>
      <c r="C33" s="56" t="s">
        <v>65</v>
      </c>
      <c r="D33" s="56"/>
      <c r="E33" s="76">
        <f>SUM(E29:E32)</f>
        <v>3625</v>
      </c>
      <c r="F33" s="69"/>
      <c r="G33" s="76">
        <f>SUM(G29:G32)</f>
        <v>2316</v>
      </c>
      <c r="H33" s="69"/>
      <c r="I33" s="76">
        <f>SUM(I29:I32)</f>
        <v>9913</v>
      </c>
      <c r="J33" s="69"/>
      <c r="K33" s="76">
        <f>SUM(K29:K32)</f>
        <v>3389</v>
      </c>
      <c r="L33" s="69"/>
    </row>
    <row r="34" spans="1:12" ht="13.5" customHeight="1" thickTop="1">
      <c r="A34" s="61"/>
      <c r="B34" s="67"/>
      <c r="C34" s="56"/>
      <c r="D34" s="56"/>
      <c r="E34" s="71"/>
      <c r="F34" s="69"/>
      <c r="G34" s="86"/>
      <c r="H34" s="69"/>
      <c r="I34" s="71"/>
      <c r="J34" s="69"/>
      <c r="K34" s="71"/>
      <c r="L34" s="69"/>
    </row>
    <row r="35" spans="1:12" ht="13.5" customHeight="1">
      <c r="A35" s="61"/>
      <c r="B35" s="67"/>
      <c r="C35" s="56"/>
      <c r="D35" s="56"/>
      <c r="E35" s="71"/>
      <c r="F35" s="69"/>
      <c r="G35" s="86"/>
      <c r="H35" s="69"/>
      <c r="I35" s="71"/>
      <c r="J35" s="69"/>
      <c r="K35" s="71"/>
      <c r="L35" s="69"/>
    </row>
    <row r="36" spans="1:12" ht="13.5" customHeight="1">
      <c r="A36" s="61"/>
      <c r="B36" s="67"/>
      <c r="C36" s="77" t="s">
        <v>84</v>
      </c>
      <c r="D36" s="56"/>
      <c r="E36" s="71"/>
      <c r="F36" s="69"/>
      <c r="G36" s="86"/>
      <c r="H36" s="69"/>
      <c r="I36" s="71"/>
      <c r="J36" s="69"/>
      <c r="K36" s="71"/>
      <c r="L36" s="69"/>
    </row>
    <row r="37" spans="1:12" s="55" customFormat="1" ht="13.5" customHeight="1" thickBot="1">
      <c r="A37" s="92"/>
      <c r="B37" s="77"/>
      <c r="D37" s="72" t="s">
        <v>110</v>
      </c>
      <c r="E37" s="101">
        <f>+E33/98000*100</f>
        <v>3.6989795918367347</v>
      </c>
      <c r="F37" s="79"/>
      <c r="G37" s="114">
        <v>3.13</v>
      </c>
      <c r="H37" s="72"/>
      <c r="I37" s="101">
        <f>+I33/93941*100</f>
        <v>10.552367975644287</v>
      </c>
      <c r="J37" s="72"/>
      <c r="K37" s="101">
        <v>14</v>
      </c>
      <c r="L37" s="72"/>
    </row>
    <row r="38" spans="1:12" s="55" customFormat="1" ht="13.5" customHeight="1" thickTop="1">
      <c r="A38" s="92"/>
      <c r="B38" s="51"/>
      <c r="C38" s="72"/>
      <c r="D38" s="72"/>
      <c r="G38" s="88"/>
      <c r="H38" s="72"/>
      <c r="I38" s="79"/>
      <c r="J38" s="72"/>
      <c r="K38" s="88"/>
      <c r="L38" s="72"/>
    </row>
    <row r="39" spans="1:12" s="55" customFormat="1" ht="13.5" customHeight="1" thickBot="1">
      <c r="A39" s="92"/>
      <c r="B39" s="51"/>
      <c r="C39" s="72" t="s">
        <v>112</v>
      </c>
      <c r="D39" s="72"/>
      <c r="E39" s="112">
        <v>3.75</v>
      </c>
      <c r="F39" s="110"/>
      <c r="G39" s="113">
        <v>0</v>
      </c>
      <c r="H39" s="111"/>
      <c r="I39" s="112">
        <v>3.75</v>
      </c>
      <c r="J39" s="111"/>
      <c r="K39" s="113">
        <v>0</v>
      </c>
      <c r="L39" s="72"/>
    </row>
    <row r="40" spans="1:12" s="55" customFormat="1" ht="13.5" customHeight="1" thickTop="1">
      <c r="A40" s="92"/>
      <c r="B40" s="51"/>
      <c r="C40" s="72"/>
      <c r="D40" s="72"/>
      <c r="G40" s="88"/>
      <c r="H40" s="72"/>
      <c r="I40" s="79"/>
      <c r="J40" s="72"/>
      <c r="K40" s="88"/>
      <c r="L40" s="72"/>
    </row>
    <row r="41" spans="1:12" s="55" customFormat="1" ht="13.5" customHeight="1">
      <c r="A41" s="92"/>
      <c r="B41" s="51"/>
      <c r="C41" s="51"/>
      <c r="D41" s="72"/>
      <c r="G41" s="88"/>
      <c r="H41" s="72"/>
      <c r="I41" s="79"/>
      <c r="J41" s="72"/>
      <c r="K41" s="88"/>
      <c r="L41" s="72"/>
    </row>
    <row r="42" spans="1:11" ht="13.5" customHeight="1">
      <c r="A42" s="61"/>
      <c r="B42" s="51"/>
      <c r="C42" s="72"/>
      <c r="D42" s="51"/>
      <c r="I42" s="79"/>
      <c r="K42" s="79"/>
    </row>
    <row r="43" spans="1:12" ht="13.5" customHeight="1">
      <c r="A43" s="93" t="s">
        <v>18</v>
      </c>
      <c r="B43" s="51"/>
      <c r="C43" s="72"/>
      <c r="D43" s="77"/>
      <c r="E43" s="80"/>
      <c r="F43" s="81"/>
      <c r="H43" s="82"/>
      <c r="I43" s="83"/>
      <c r="J43" s="82"/>
      <c r="K43" s="79"/>
      <c r="L43" s="82"/>
    </row>
    <row r="44" spans="1:12" ht="13.5" customHeight="1">
      <c r="A44" s="61"/>
      <c r="B44" s="51"/>
      <c r="C44" s="72"/>
      <c r="D44" s="77"/>
      <c r="E44" s="80"/>
      <c r="F44" s="81"/>
      <c r="H44" s="82"/>
      <c r="I44" s="83"/>
      <c r="J44" s="82"/>
      <c r="K44" s="79"/>
      <c r="L44" s="82"/>
    </row>
    <row r="45" spans="1:12" ht="13.5" customHeight="1">
      <c r="A45" s="56" t="s">
        <v>111</v>
      </c>
      <c r="B45" s="51"/>
      <c r="C45" s="72"/>
      <c r="D45" s="84"/>
      <c r="E45" s="80"/>
      <c r="F45" s="81"/>
      <c r="H45" s="82"/>
      <c r="I45" s="83"/>
      <c r="J45" s="82"/>
      <c r="K45" s="79"/>
      <c r="L45" s="82"/>
    </row>
    <row r="46" spans="1:12" ht="13.5" customHeight="1">
      <c r="A46" s="56" t="s">
        <v>113</v>
      </c>
      <c r="B46" s="51"/>
      <c r="C46" s="72"/>
      <c r="D46" s="84"/>
      <c r="E46" s="80"/>
      <c r="F46" s="81"/>
      <c r="H46" s="82"/>
      <c r="I46" s="83"/>
      <c r="J46" s="82"/>
      <c r="K46" s="79"/>
      <c r="L46" s="82"/>
    </row>
    <row r="47" spans="1:12" ht="13.5" customHeight="1">
      <c r="A47" s="56"/>
      <c r="B47" s="51"/>
      <c r="C47" s="72"/>
      <c r="D47" s="84"/>
      <c r="E47" s="80"/>
      <c r="F47" s="81"/>
      <c r="H47" s="82"/>
      <c r="I47" s="83"/>
      <c r="J47" s="82"/>
      <c r="K47" s="79"/>
      <c r="L47" s="82"/>
    </row>
    <row r="48" spans="1:12" ht="13.5" customHeight="1">
      <c r="A48" s="56"/>
      <c r="B48" s="51"/>
      <c r="C48" s="72"/>
      <c r="D48" s="84"/>
      <c r="E48" s="80"/>
      <c r="F48" s="81"/>
      <c r="H48" s="82"/>
      <c r="I48" s="83"/>
      <c r="J48" s="82"/>
      <c r="K48" s="79"/>
      <c r="L48" s="82"/>
    </row>
    <row r="49" ht="13.5" customHeight="1">
      <c r="A49" s="61"/>
    </row>
    <row r="50" ht="13.5" customHeight="1">
      <c r="A50" s="61"/>
    </row>
    <row r="57" spans="2:10" ht="13.5" customHeight="1">
      <c r="B57" s="117"/>
      <c r="C57" s="118"/>
      <c r="D57" s="118"/>
      <c r="E57" s="118"/>
      <c r="F57" s="118"/>
      <c r="G57" s="118"/>
      <c r="H57" s="118"/>
      <c r="I57" s="118"/>
      <c r="J57" s="118"/>
    </row>
    <row r="58" spans="2:10" ht="13.5" customHeight="1">
      <c r="B58" s="117"/>
      <c r="C58" s="119"/>
      <c r="D58" s="119"/>
      <c r="E58" s="119"/>
      <c r="F58" s="119"/>
      <c r="G58" s="119"/>
      <c r="H58" s="119"/>
      <c r="I58" s="119"/>
      <c r="J58" s="119"/>
    </row>
  </sheetData>
  <mergeCells count="4">
    <mergeCell ref="I9:K9"/>
    <mergeCell ref="B57:J57"/>
    <mergeCell ref="B58:J58"/>
    <mergeCell ref="E9:G9"/>
  </mergeCells>
  <printOptions/>
  <pageMargins left="0.39" right="0.41" top="0.75" bottom="0.54" header="0.28" footer="0.49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75" zoomScaleNormal="75" workbookViewId="0" topLeftCell="A10">
      <selection activeCell="K36" sqref="K36"/>
    </sheetView>
  </sheetViews>
  <sheetFormatPr defaultColWidth="9.140625" defaultRowHeight="12.75"/>
  <cols>
    <col min="1" max="1" width="50.140625" style="4" customWidth="1"/>
    <col min="2" max="2" width="6.00390625" style="4" customWidth="1"/>
    <col min="3" max="3" width="12.57421875" style="4" customWidth="1"/>
    <col min="4" max="4" width="1.7109375" style="4" customWidth="1"/>
    <col min="5" max="5" width="12.57421875" style="5" bestFit="1" customWidth="1"/>
    <col min="6" max="6" width="2.00390625" style="4" customWidth="1"/>
    <col min="7" max="7" width="10.28125" style="5" bestFit="1" customWidth="1"/>
    <col min="8" max="8" width="2.00390625" style="4" customWidth="1"/>
    <col min="9" max="9" width="11.28125" style="5" bestFit="1" customWidth="1"/>
    <col min="10" max="16384" width="9.140625" style="4" customWidth="1"/>
  </cols>
  <sheetData>
    <row r="1" spans="1:2" ht="12.75">
      <c r="A1" s="6" t="str">
        <f>'IS'!A1</f>
        <v>BSL CORPORATION BERHAD</v>
      </c>
      <c r="B1" s="6"/>
    </row>
    <row r="2" spans="1:2" ht="12.75">
      <c r="A2" s="6" t="str">
        <f>'IS'!A2</f>
        <v>(Company No. 651118-K)</v>
      </c>
      <c r="B2" s="7"/>
    </row>
    <row r="4" spans="1:2" ht="12.75">
      <c r="A4" s="8" t="s">
        <v>118</v>
      </c>
      <c r="B4" s="8"/>
    </row>
    <row r="5" spans="1:2" ht="12.75">
      <c r="A5" s="8" t="s">
        <v>100</v>
      </c>
      <c r="B5" s="8"/>
    </row>
    <row r="6" spans="1:2" ht="12.75">
      <c r="A6" s="8"/>
      <c r="B6" s="8"/>
    </row>
    <row r="7" spans="3:5" ht="12.75">
      <c r="C7" s="38"/>
      <c r="E7" s="38"/>
    </row>
    <row r="8" spans="3:5" ht="12.75">
      <c r="C8" s="38" t="s">
        <v>17</v>
      </c>
      <c r="E8" s="38" t="s">
        <v>17</v>
      </c>
    </row>
    <row r="9" spans="3:5" ht="12.75">
      <c r="C9" s="35">
        <v>38960</v>
      </c>
      <c r="E9" s="35">
        <v>38595</v>
      </c>
    </row>
    <row r="10" spans="3:5" ht="12.75">
      <c r="C10" s="38" t="s">
        <v>5</v>
      </c>
      <c r="E10" s="38" t="s">
        <v>5</v>
      </c>
    </row>
    <row r="11" spans="1:2" ht="12.75">
      <c r="A11" s="13" t="s">
        <v>22</v>
      </c>
      <c r="B11" s="13"/>
    </row>
    <row r="12" spans="1:9" s="9" customFormat="1" ht="12.75">
      <c r="A12" s="9" t="s">
        <v>0</v>
      </c>
      <c r="C12" s="9">
        <v>42449</v>
      </c>
      <c r="E12" s="98">
        <v>41457</v>
      </c>
      <c r="G12" s="10"/>
      <c r="I12" s="10"/>
    </row>
    <row r="13" spans="1:9" s="9" customFormat="1" ht="12.75">
      <c r="A13" s="9" t="s">
        <v>58</v>
      </c>
      <c r="C13" s="9">
        <v>6</v>
      </c>
      <c r="D13" s="11"/>
      <c r="E13" s="98">
        <v>8</v>
      </c>
      <c r="G13" s="10"/>
      <c r="I13" s="10"/>
    </row>
    <row r="14" spans="1:9" s="9" customFormat="1" ht="12.75">
      <c r="A14" s="9" t="s">
        <v>87</v>
      </c>
      <c r="C14" s="9">
        <v>3962</v>
      </c>
      <c r="D14" s="11"/>
      <c r="E14" s="98">
        <v>0</v>
      </c>
      <c r="G14" s="10"/>
      <c r="I14" s="10"/>
    </row>
    <row r="15" spans="1:9" s="9" customFormat="1" ht="12.75">
      <c r="A15" s="13"/>
      <c r="B15" s="13"/>
      <c r="C15" s="33">
        <f>SUM(C12:C14)</f>
        <v>46417</v>
      </c>
      <c r="D15" s="2">
        <f>SUM(D12:D13)</f>
        <v>0</v>
      </c>
      <c r="E15" s="33">
        <f>SUM(E12:E14)</f>
        <v>41465</v>
      </c>
      <c r="G15" s="10"/>
      <c r="I15" s="10"/>
    </row>
    <row r="16" spans="1:9" s="9" customFormat="1" ht="12.75">
      <c r="A16" s="13"/>
      <c r="B16" s="13"/>
      <c r="D16" s="11"/>
      <c r="E16" s="10"/>
      <c r="G16" s="10"/>
      <c r="I16" s="10"/>
    </row>
    <row r="17" spans="1:9" s="9" customFormat="1" ht="12.75">
      <c r="A17" s="13" t="s">
        <v>1</v>
      </c>
      <c r="B17" s="13"/>
      <c r="C17" s="11"/>
      <c r="D17" s="11"/>
      <c r="E17" s="3"/>
      <c r="G17" s="10"/>
      <c r="I17" s="10"/>
    </row>
    <row r="18" spans="1:9" s="9" customFormat="1" ht="12.75">
      <c r="A18" s="11" t="s">
        <v>2</v>
      </c>
      <c r="B18" s="11"/>
      <c r="C18" s="40">
        <v>13933</v>
      </c>
      <c r="D18" s="11"/>
      <c r="E18" s="99">
        <v>9598</v>
      </c>
      <c r="F18" s="11"/>
      <c r="G18" s="3"/>
      <c r="H18" s="11"/>
      <c r="I18" s="10"/>
    </row>
    <row r="19" spans="1:9" s="9" customFormat="1" ht="12.75">
      <c r="A19" s="11" t="s">
        <v>13</v>
      </c>
      <c r="B19" s="11"/>
      <c r="C19" s="41">
        <f>25001+2092+1200</f>
        <v>28293</v>
      </c>
      <c r="D19" s="11"/>
      <c r="E19" s="100">
        <v>15890</v>
      </c>
      <c r="F19" s="11"/>
      <c r="G19" s="3"/>
      <c r="H19" s="11"/>
      <c r="I19" s="10"/>
    </row>
    <row r="20" spans="1:9" s="9" customFormat="1" ht="12.75">
      <c r="A20" s="11" t="s">
        <v>3</v>
      </c>
      <c r="B20" s="11"/>
      <c r="C20" s="41">
        <f>3073+7197</f>
        <v>10270</v>
      </c>
      <c r="D20" s="11"/>
      <c r="E20" s="100">
        <v>6789</v>
      </c>
      <c r="F20" s="11"/>
      <c r="G20" s="3"/>
      <c r="H20" s="11"/>
      <c r="I20" s="10"/>
    </row>
    <row r="21" spans="1:9" s="9" customFormat="1" ht="12.75">
      <c r="A21" s="11"/>
      <c r="B21" s="11"/>
      <c r="C21" s="42">
        <f>SUM(C18:C20)</f>
        <v>52496</v>
      </c>
      <c r="D21" s="11"/>
      <c r="E21" s="42">
        <f>SUM(E18:E20)</f>
        <v>32277</v>
      </c>
      <c r="F21" s="11"/>
      <c r="G21" s="3"/>
      <c r="H21" s="11"/>
      <c r="I21" s="10"/>
    </row>
    <row r="22" spans="1:9" s="9" customFormat="1" ht="12.75">
      <c r="A22" s="14" t="s">
        <v>4</v>
      </c>
      <c r="B22" s="14"/>
      <c r="C22" s="11"/>
      <c r="D22" s="11"/>
      <c r="E22" s="3"/>
      <c r="F22" s="11"/>
      <c r="G22" s="3"/>
      <c r="H22" s="11"/>
      <c r="I22" s="10"/>
    </row>
    <row r="23" spans="1:9" s="9" customFormat="1" ht="12.75">
      <c r="A23" s="11" t="s">
        <v>11</v>
      </c>
      <c r="B23" s="11"/>
      <c r="C23" s="40">
        <f>11106+2145</f>
        <v>13251</v>
      </c>
      <c r="D23" s="11"/>
      <c r="E23" s="99">
        <v>8721</v>
      </c>
      <c r="F23" s="11"/>
      <c r="G23" s="3"/>
      <c r="H23" s="11"/>
      <c r="I23" s="10"/>
    </row>
    <row r="24" spans="1:9" s="9" customFormat="1" ht="12.75">
      <c r="A24" s="11" t="s">
        <v>14</v>
      </c>
      <c r="B24" s="11"/>
      <c r="C24" s="41">
        <f>1649+1733+1415+5098</f>
        <v>9895</v>
      </c>
      <c r="D24" s="11"/>
      <c r="E24" s="100">
        <v>9713</v>
      </c>
      <c r="F24" s="11"/>
      <c r="G24" s="3"/>
      <c r="H24" s="11"/>
      <c r="I24" s="10"/>
    </row>
    <row r="25" spans="1:9" s="9" customFormat="1" ht="12.75">
      <c r="A25" s="11" t="s">
        <v>66</v>
      </c>
      <c r="B25" s="11"/>
      <c r="C25" s="41">
        <v>330</v>
      </c>
      <c r="D25" s="11"/>
      <c r="E25" s="100">
        <v>716</v>
      </c>
      <c r="F25" s="11"/>
      <c r="G25" s="3"/>
      <c r="H25" s="11"/>
      <c r="I25" s="10"/>
    </row>
    <row r="26" spans="1:9" s="9" customFormat="1" ht="12.75">
      <c r="A26" s="11"/>
      <c r="B26" s="11"/>
      <c r="C26" s="42">
        <f>SUM(C23:C25)</f>
        <v>23476</v>
      </c>
      <c r="D26" s="11"/>
      <c r="E26" s="42">
        <f>SUM(E23:E25)</f>
        <v>19150</v>
      </c>
      <c r="F26" s="11"/>
      <c r="G26" s="3"/>
      <c r="H26" s="11"/>
      <c r="I26" s="10"/>
    </row>
    <row r="27" spans="7:9" s="9" customFormat="1" ht="12.75">
      <c r="G27" s="10"/>
      <c r="I27" s="10"/>
    </row>
    <row r="28" spans="1:9" s="9" customFormat="1" ht="12.75">
      <c r="A28" s="13" t="s">
        <v>67</v>
      </c>
      <c r="B28" s="13"/>
      <c r="C28" s="9">
        <f>+C21-C26</f>
        <v>29020</v>
      </c>
      <c r="E28" s="9">
        <f>+E21-E26</f>
        <v>13127</v>
      </c>
      <c r="G28" s="10"/>
      <c r="I28" s="10"/>
    </row>
    <row r="29" spans="7:9" s="9" customFormat="1" ht="12.75">
      <c r="G29" s="10"/>
      <c r="I29" s="10"/>
    </row>
    <row r="30" spans="3:9" s="9" customFormat="1" ht="13.5" thickBot="1">
      <c r="C30" s="15">
        <f>C28+C15</f>
        <v>75437</v>
      </c>
      <c r="E30" s="15">
        <f>E28+E15</f>
        <v>54592</v>
      </c>
      <c r="G30" s="10"/>
      <c r="I30" s="10"/>
    </row>
    <row r="31" spans="3:9" s="9" customFormat="1" ht="13.5" thickTop="1">
      <c r="C31" s="11"/>
      <c r="E31" s="11"/>
      <c r="G31" s="10"/>
      <c r="I31" s="10"/>
    </row>
    <row r="32" spans="1:9" s="9" customFormat="1" ht="12.75">
      <c r="A32" s="8" t="s">
        <v>23</v>
      </c>
      <c r="B32" s="8"/>
      <c r="G32" s="10"/>
      <c r="I32" s="10"/>
    </row>
    <row r="33" spans="1:5" ht="12.75">
      <c r="A33" s="4" t="s">
        <v>6</v>
      </c>
      <c r="C33" s="9">
        <v>49000</v>
      </c>
      <c r="E33" s="98">
        <v>36965</v>
      </c>
    </row>
    <row r="34" spans="1:5" ht="12.75">
      <c r="A34" s="4" t="s">
        <v>73</v>
      </c>
      <c r="C34" s="9">
        <v>1767</v>
      </c>
      <c r="E34" s="98">
        <v>0</v>
      </c>
    </row>
    <row r="35" spans="1:5" ht="12.75">
      <c r="A35" s="4" t="s">
        <v>27</v>
      </c>
      <c r="C35" s="11">
        <f>13299+3439-2</f>
        <v>16736</v>
      </c>
      <c r="D35" s="26"/>
      <c r="E35" s="97">
        <v>6823</v>
      </c>
    </row>
    <row r="36" spans="1:5" ht="12.75">
      <c r="A36" s="8" t="s">
        <v>55</v>
      </c>
      <c r="B36" s="8"/>
      <c r="C36" s="17">
        <f>SUM(C33:C35)</f>
        <v>67503</v>
      </c>
      <c r="E36" s="17">
        <f>SUM(E33:E35)</f>
        <v>43788</v>
      </c>
    </row>
    <row r="37" spans="1:5" ht="12.75">
      <c r="A37" s="8"/>
      <c r="B37" s="8"/>
      <c r="C37" s="11"/>
      <c r="E37" s="11"/>
    </row>
    <row r="38" spans="1:5" ht="12.75">
      <c r="A38" s="8" t="s">
        <v>88</v>
      </c>
      <c r="B38" s="8"/>
      <c r="C38" s="11">
        <v>763</v>
      </c>
      <c r="E38" s="11">
        <v>0</v>
      </c>
    </row>
    <row r="39" spans="1:5" ht="12.75">
      <c r="A39" s="8"/>
      <c r="B39" s="8"/>
      <c r="C39" s="11"/>
      <c r="E39" s="11"/>
    </row>
    <row r="40" spans="1:5" ht="12.75">
      <c r="A40" s="8" t="s">
        <v>114</v>
      </c>
      <c r="B40" s="8"/>
      <c r="C40" s="11"/>
      <c r="E40" s="11"/>
    </row>
    <row r="41" spans="1:5" ht="12.75">
      <c r="A41" s="4" t="s">
        <v>15</v>
      </c>
      <c r="C41" s="9">
        <f>295+2548</f>
        <v>2843</v>
      </c>
      <c r="E41" s="98">
        <v>7217</v>
      </c>
    </row>
    <row r="42" spans="1:9" ht="12.75">
      <c r="A42" s="4" t="s">
        <v>68</v>
      </c>
      <c r="B42" s="11"/>
      <c r="C42" s="2">
        <v>4328</v>
      </c>
      <c r="D42" s="24"/>
      <c r="E42" s="98">
        <v>3587</v>
      </c>
      <c r="F42" s="24"/>
      <c r="G42" s="25"/>
      <c r="H42" s="24"/>
      <c r="I42" s="25"/>
    </row>
    <row r="43" spans="2:9" ht="12.75">
      <c r="B43" s="8"/>
      <c r="C43" s="27"/>
      <c r="D43" s="37"/>
      <c r="E43" s="27"/>
      <c r="F43" s="24"/>
      <c r="G43" s="25"/>
      <c r="H43" s="24"/>
      <c r="I43" s="25"/>
    </row>
    <row r="44" spans="1:9" ht="13.5" thickBot="1">
      <c r="A44" s="8"/>
      <c r="B44" s="8"/>
      <c r="C44" s="36">
        <f>SUM(C36:C43)</f>
        <v>75437</v>
      </c>
      <c r="D44" s="24"/>
      <c r="E44" s="36">
        <f>SUM(E36:E43)</f>
        <v>54592</v>
      </c>
      <c r="F44" s="24"/>
      <c r="G44" s="25"/>
      <c r="H44" s="24"/>
      <c r="I44" s="30"/>
    </row>
    <row r="45" spans="1:9" ht="13.5" thickTop="1">
      <c r="A45" s="18"/>
      <c r="B45" s="18"/>
      <c r="C45" s="31"/>
      <c r="D45" s="24"/>
      <c r="E45" s="31"/>
      <c r="F45" s="24"/>
      <c r="G45" s="30"/>
      <c r="H45" s="24"/>
      <c r="I45" s="32"/>
    </row>
    <row r="46" spans="1:9" ht="12.75">
      <c r="A46" s="29" t="s">
        <v>115</v>
      </c>
      <c r="B46" s="18"/>
      <c r="C46" s="31"/>
      <c r="D46" s="24"/>
      <c r="E46" s="31"/>
      <c r="F46" s="24"/>
      <c r="G46" s="30"/>
      <c r="H46" s="24"/>
      <c r="I46" s="32"/>
    </row>
    <row r="47" spans="1:9" ht="13.5" thickBot="1">
      <c r="A47" s="29" t="s">
        <v>61</v>
      </c>
      <c r="B47" s="29"/>
      <c r="C47" s="12">
        <f>+C36/98000</f>
        <v>0.6888061224489795</v>
      </c>
      <c r="D47" s="24"/>
      <c r="E47" s="12">
        <f>E36/73930</f>
        <v>0.5922900040578926</v>
      </c>
      <c r="F47" s="24"/>
      <c r="G47" s="30"/>
      <c r="H47" s="24"/>
      <c r="I47" s="32"/>
    </row>
    <row r="48" spans="1:9" ht="13.5" thickTop="1">
      <c r="A48" s="18"/>
      <c r="B48" s="18"/>
      <c r="C48" s="31"/>
      <c r="D48" s="24"/>
      <c r="E48" s="25"/>
      <c r="F48" s="24"/>
      <c r="G48" s="30"/>
      <c r="H48" s="24"/>
      <c r="I48" s="32"/>
    </row>
    <row r="49" spans="2:10" ht="12.75">
      <c r="B49" s="9"/>
      <c r="C49" s="19"/>
      <c r="G49" s="20"/>
      <c r="I49" s="21"/>
      <c r="J49" s="22"/>
    </row>
    <row r="50" spans="1:10" ht="12.75">
      <c r="A50" s="9" t="s">
        <v>19</v>
      </c>
      <c r="B50" s="9"/>
      <c r="C50" s="19"/>
      <c r="G50" s="20"/>
      <c r="I50" s="21"/>
      <c r="J50" s="22"/>
    </row>
    <row r="51" spans="1:10" ht="12.75">
      <c r="A51" s="9"/>
      <c r="B51" s="9"/>
      <c r="C51" s="19"/>
      <c r="G51" s="20"/>
      <c r="I51" s="21"/>
      <c r="J51" s="22"/>
    </row>
    <row r="52" ht="15">
      <c r="A52" s="56" t="s">
        <v>116</v>
      </c>
    </row>
    <row r="53" ht="15">
      <c r="A53" s="56" t="s">
        <v>117</v>
      </c>
    </row>
  </sheetData>
  <printOptions/>
  <pageMargins left="1" right="1" top="0.5" bottom="0.5" header="0.5" footer="0.5"/>
  <pageSetup fitToHeight="1" fitToWidth="1" horizontalDpi="600" verticalDpi="600" orientation="portrait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4">
      <selection activeCell="I23" sqref="I23"/>
    </sheetView>
  </sheetViews>
  <sheetFormatPr defaultColWidth="9.140625" defaultRowHeight="12.75"/>
  <cols>
    <col min="1" max="1" width="30.00390625" style="4" customWidth="1"/>
    <col min="2" max="2" width="8.421875" style="9" customWidth="1"/>
    <col min="3" max="4" width="13.28125" style="9" customWidth="1"/>
    <col min="5" max="5" width="15.7109375" style="9" bestFit="1" customWidth="1"/>
    <col min="6" max="6" width="11.421875" style="9" customWidth="1"/>
    <col min="7" max="7" width="9.421875" style="9" customWidth="1"/>
    <col min="8" max="16384" width="9.140625" style="4" customWidth="1"/>
  </cols>
  <sheetData>
    <row r="1" ht="12.75">
      <c r="A1" s="6" t="str">
        <f>'IS'!A1</f>
        <v>BSL CORPORATION BERHAD</v>
      </c>
    </row>
    <row r="2" ht="12.75">
      <c r="A2" s="6" t="str">
        <f>'IS'!A2</f>
        <v>(Company No. 651118-K)</v>
      </c>
    </row>
    <row r="4" ht="12.75">
      <c r="A4" s="8" t="s">
        <v>103</v>
      </c>
    </row>
    <row r="5" ht="12.75">
      <c r="A5" s="8" t="s">
        <v>99</v>
      </c>
    </row>
    <row r="6" ht="12.75">
      <c r="A6" s="8"/>
    </row>
    <row r="7" ht="12.75">
      <c r="A7" s="8"/>
    </row>
    <row r="8" spans="5:6" ht="12.75">
      <c r="E8" s="10" t="s">
        <v>25</v>
      </c>
      <c r="F8" s="9" t="s">
        <v>24</v>
      </c>
    </row>
    <row r="9" spans="3:6" ht="12.75">
      <c r="C9" s="10" t="s">
        <v>20</v>
      </c>
      <c r="D9" s="10" t="s">
        <v>20</v>
      </c>
      <c r="E9" s="10" t="s">
        <v>26</v>
      </c>
      <c r="F9" s="10" t="s">
        <v>10</v>
      </c>
    </row>
    <row r="10" spans="3:7" ht="12.75">
      <c r="C10" s="10" t="s">
        <v>16</v>
      </c>
      <c r="D10" s="10" t="s">
        <v>74</v>
      </c>
      <c r="E10" s="10" t="s">
        <v>21</v>
      </c>
      <c r="F10" s="10" t="s">
        <v>12</v>
      </c>
      <c r="G10" s="10" t="s">
        <v>9</v>
      </c>
    </row>
    <row r="11" spans="3:7" ht="12.75">
      <c r="C11" s="10" t="s">
        <v>5</v>
      </c>
      <c r="D11" s="10" t="s">
        <v>5</v>
      </c>
      <c r="E11" s="10" t="s">
        <v>5</v>
      </c>
      <c r="F11" s="10" t="s">
        <v>5</v>
      </c>
      <c r="G11" s="10" t="s">
        <v>5</v>
      </c>
    </row>
    <row r="12" spans="3:7" ht="12.75">
      <c r="C12" s="10"/>
      <c r="D12" s="10"/>
      <c r="E12" s="10"/>
      <c r="F12" s="10"/>
      <c r="G12" s="10"/>
    </row>
    <row r="13" spans="1:7" ht="12.75">
      <c r="A13" s="4" t="s">
        <v>81</v>
      </c>
      <c r="C13" s="16">
        <v>36965</v>
      </c>
      <c r="D13" s="16">
        <v>0</v>
      </c>
      <c r="E13" s="16">
        <v>3438</v>
      </c>
      <c r="F13" s="9">
        <f>-4+1073</f>
        <v>1069</v>
      </c>
      <c r="G13" s="9">
        <f>SUM(C13:F13)</f>
        <v>41472</v>
      </c>
    </row>
    <row r="15" spans="1:7" ht="12.75">
      <c r="A15" s="4" t="s">
        <v>37</v>
      </c>
      <c r="C15" s="11">
        <v>0</v>
      </c>
      <c r="D15" s="11">
        <v>0</v>
      </c>
      <c r="E15" s="11">
        <v>0</v>
      </c>
      <c r="F15" s="2">
        <f>2331-15</f>
        <v>2316</v>
      </c>
      <c r="G15" s="11">
        <f>SUM(C15:F15)</f>
        <v>2316</v>
      </c>
    </row>
    <row r="17" spans="1:7" ht="13.5" thickBot="1">
      <c r="A17" s="23" t="s">
        <v>82</v>
      </c>
      <c r="C17" s="15">
        <f>SUM(C13:C16)</f>
        <v>36965</v>
      </c>
      <c r="D17" s="15">
        <f>SUM(D13:D16)</f>
        <v>0</v>
      </c>
      <c r="E17" s="15">
        <f>SUM(E13:E16)</f>
        <v>3438</v>
      </c>
      <c r="F17" s="15">
        <v>3385</v>
      </c>
      <c r="G17" s="15">
        <f>SUM(G13:G16)</f>
        <v>43788</v>
      </c>
    </row>
    <row r="18" spans="1:6" ht="13.5" thickTop="1">
      <c r="A18" s="8"/>
      <c r="F18" s="10"/>
    </row>
    <row r="19" spans="1:6" ht="12.75">
      <c r="A19" s="8"/>
      <c r="F19" s="10"/>
    </row>
    <row r="20" spans="5:6" ht="12.75">
      <c r="E20" s="10" t="s">
        <v>25</v>
      </c>
      <c r="F20" s="9" t="s">
        <v>24</v>
      </c>
    </row>
    <row r="21" spans="3:8" ht="12.75">
      <c r="C21" s="10" t="s">
        <v>20</v>
      </c>
      <c r="D21" s="10" t="s">
        <v>20</v>
      </c>
      <c r="E21" s="10" t="s">
        <v>26</v>
      </c>
      <c r="F21" s="10" t="s">
        <v>10</v>
      </c>
      <c r="H21" s="5"/>
    </row>
    <row r="22" spans="3:8" ht="12.75">
      <c r="C22" s="10" t="s">
        <v>16</v>
      </c>
      <c r="D22" s="10" t="s">
        <v>74</v>
      </c>
      <c r="E22" s="10" t="s">
        <v>21</v>
      </c>
      <c r="F22" s="10" t="s">
        <v>12</v>
      </c>
      <c r="G22" s="10" t="s">
        <v>9</v>
      </c>
      <c r="H22" s="5"/>
    </row>
    <row r="23" spans="3:8" ht="12.75">
      <c r="C23" s="10" t="s">
        <v>5</v>
      </c>
      <c r="D23" s="10" t="s">
        <v>5</v>
      </c>
      <c r="E23" s="10" t="s">
        <v>5</v>
      </c>
      <c r="F23" s="10" t="s">
        <v>5</v>
      </c>
      <c r="G23" s="10" t="s">
        <v>5</v>
      </c>
      <c r="H23" s="5"/>
    </row>
    <row r="24" spans="3:8" ht="12.75">
      <c r="C24" s="10"/>
      <c r="D24" s="10"/>
      <c r="E24" s="10"/>
      <c r="F24" s="10"/>
      <c r="G24" s="10"/>
      <c r="H24" s="5"/>
    </row>
    <row r="25" spans="1:7" ht="12.75">
      <c r="A25" s="4" t="s">
        <v>75</v>
      </c>
      <c r="C25" s="16">
        <v>36965</v>
      </c>
      <c r="D25" s="16">
        <v>0</v>
      </c>
      <c r="E25" s="16">
        <v>3438</v>
      </c>
      <c r="F25" s="9">
        <v>3385</v>
      </c>
      <c r="G25" s="9">
        <f>SUM(C25:F25)</f>
        <v>43788</v>
      </c>
    </row>
    <row r="27" ht="12.75">
      <c r="A27" s="4" t="s">
        <v>76</v>
      </c>
    </row>
    <row r="28" spans="1:7" ht="12.75">
      <c r="A28" s="4" t="s">
        <v>78</v>
      </c>
      <c r="C28" s="9">
        <f>3696.5*0.5</f>
        <v>1848.25</v>
      </c>
      <c r="D28" s="9">
        <v>0</v>
      </c>
      <c r="E28" s="9">
        <v>0</v>
      </c>
      <c r="F28" s="9">
        <v>0</v>
      </c>
      <c r="G28" s="9">
        <f>SUM(C28:F28)</f>
        <v>1848.25</v>
      </c>
    </row>
    <row r="29" spans="1:7" ht="12.75">
      <c r="A29" s="4" t="s">
        <v>77</v>
      </c>
      <c r="C29" s="9">
        <f>20373.5*0.5</f>
        <v>10186.75</v>
      </c>
      <c r="D29" s="9">
        <f>20373.5*0.18</f>
        <v>3667.23</v>
      </c>
      <c r="E29" s="9">
        <v>0</v>
      </c>
      <c r="F29" s="9">
        <v>0</v>
      </c>
      <c r="G29" s="9">
        <f>SUM(C29:F29)</f>
        <v>13853.98</v>
      </c>
    </row>
    <row r="31" spans="1:7" ht="12.75">
      <c r="A31" s="4" t="s">
        <v>83</v>
      </c>
      <c r="C31" s="9">
        <v>0</v>
      </c>
      <c r="D31" s="9">
        <v>-1900</v>
      </c>
      <c r="E31" s="9">
        <v>0</v>
      </c>
      <c r="F31" s="9">
        <v>0</v>
      </c>
      <c r="G31" s="9">
        <f>SUM(C31:F31)</f>
        <v>-1900</v>
      </c>
    </row>
    <row r="33" spans="1:7" ht="12.75">
      <c r="A33" s="4" t="s">
        <v>104</v>
      </c>
      <c r="C33" s="11">
        <v>0</v>
      </c>
      <c r="D33" s="11">
        <v>0</v>
      </c>
      <c r="E33" s="11">
        <v>0</v>
      </c>
      <c r="F33" s="11">
        <v>9913</v>
      </c>
      <c r="G33" s="11">
        <f>SUM(C33:F33)</f>
        <v>9913</v>
      </c>
    </row>
    <row r="35" spans="1:7" ht="13.5" thickBot="1">
      <c r="A35" s="23" t="s">
        <v>101</v>
      </c>
      <c r="C35" s="15">
        <f>SUM(C25:C34)</f>
        <v>49000</v>
      </c>
      <c r="D35" s="15">
        <f>SUM(D25:D34)</f>
        <v>1767.23</v>
      </c>
      <c r="E35" s="15">
        <f>SUM(E25:E34)</f>
        <v>3438</v>
      </c>
      <c r="F35" s="15">
        <f>SUM(F25:F34)</f>
        <v>13298</v>
      </c>
      <c r="G35" s="15">
        <f>SUM(G25:G34)</f>
        <v>67503.23</v>
      </c>
    </row>
    <row r="36" ht="13.5" thickTop="1"/>
    <row r="38" ht="12.75">
      <c r="A38" s="9" t="s">
        <v>19</v>
      </c>
    </row>
    <row r="39" spans="1:7" ht="12.75">
      <c r="A39" s="28"/>
      <c r="B39" s="28"/>
      <c r="C39" s="28"/>
      <c r="D39" s="28"/>
      <c r="E39" s="28"/>
      <c r="F39" s="28"/>
      <c r="G39" s="28"/>
    </row>
    <row r="40" ht="15">
      <c r="A40" s="56" t="s">
        <v>119</v>
      </c>
    </row>
    <row r="41" ht="15">
      <c r="A41" s="56" t="s">
        <v>117</v>
      </c>
    </row>
  </sheetData>
  <printOptions horizontalCentered="1"/>
  <pageMargins left="1" right="1" top="0.5" bottom="0.5" header="0.5" footer="0.5"/>
  <pageSetup fitToHeight="1" fitToWidth="1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1"/>
  <sheetViews>
    <sheetView workbookViewId="0" topLeftCell="A91">
      <selection activeCell="F112" sqref="F112"/>
    </sheetView>
  </sheetViews>
  <sheetFormatPr defaultColWidth="9.140625" defaultRowHeight="12.75"/>
  <cols>
    <col min="1" max="2" width="3.00390625" style="4" customWidth="1"/>
    <col min="3" max="3" width="45.57421875" style="4" customWidth="1"/>
    <col min="4" max="4" width="12.28125" style="1" bestFit="1" customWidth="1"/>
    <col min="5" max="5" width="1.7109375" style="4" customWidth="1"/>
    <col min="6" max="6" width="13.28125" style="9" bestFit="1" customWidth="1"/>
    <col min="7" max="16384" width="9.140625" style="4" customWidth="1"/>
  </cols>
  <sheetData>
    <row r="1" ht="12.75">
      <c r="A1" s="6" t="str">
        <f>'IS'!A1</f>
        <v>BSL CORPORATION BERHAD</v>
      </c>
    </row>
    <row r="2" ht="12.75">
      <c r="A2" s="7" t="str">
        <f>'IS'!A2</f>
        <v>(Company No. 651118-K)</v>
      </c>
    </row>
    <row r="4" ht="12.75">
      <c r="A4" s="8" t="s">
        <v>120</v>
      </c>
    </row>
    <row r="5" ht="12.75">
      <c r="A5" s="8" t="s">
        <v>105</v>
      </c>
    </row>
    <row r="6" spans="1:4" ht="12.75">
      <c r="A6" s="8"/>
      <c r="D6" s="24"/>
    </row>
    <row r="7" spans="1:6" ht="12.75">
      <c r="A7" s="8"/>
      <c r="D7" s="5"/>
      <c r="F7" s="106"/>
    </row>
    <row r="8" spans="1:6" ht="12.75">
      <c r="A8" s="8"/>
      <c r="D8" s="38"/>
      <c r="E8" s="38"/>
      <c r="F8" s="106"/>
    </row>
    <row r="9" spans="1:6" ht="12.75">
      <c r="A9" s="8"/>
      <c r="D9" s="38"/>
      <c r="E9" s="8"/>
      <c r="F9" s="106"/>
    </row>
    <row r="10" spans="1:6" ht="12.75">
      <c r="A10" s="8"/>
      <c r="B10" s="8"/>
      <c r="C10" s="8"/>
      <c r="D10" s="35">
        <v>38960</v>
      </c>
      <c r="F10" s="35">
        <v>38595</v>
      </c>
    </row>
    <row r="11" spans="1:6" ht="12.75">
      <c r="A11" s="8"/>
      <c r="D11" s="39" t="s">
        <v>5</v>
      </c>
      <c r="E11" s="39"/>
      <c r="F11" s="109" t="s">
        <v>5</v>
      </c>
    </row>
    <row r="12" spans="1:4" ht="12.75">
      <c r="A12" s="8"/>
      <c r="D12" s="24"/>
    </row>
    <row r="13" spans="1:5" ht="12.75">
      <c r="A13" s="43" t="s">
        <v>38</v>
      </c>
      <c r="B13" s="44"/>
      <c r="C13" s="44"/>
      <c r="D13" s="50"/>
      <c r="E13" s="34"/>
    </row>
    <row r="14" spans="1:6" ht="12.75">
      <c r="A14" s="44"/>
      <c r="B14" s="44" t="s">
        <v>8</v>
      </c>
      <c r="C14" s="44"/>
      <c r="D14" s="105">
        <f>12945-2</f>
        <v>12943</v>
      </c>
      <c r="E14" s="34"/>
      <c r="F14" s="16">
        <v>5000</v>
      </c>
    </row>
    <row r="15" spans="1:5" ht="12.75">
      <c r="A15" s="45"/>
      <c r="B15" s="44" t="s">
        <v>39</v>
      </c>
      <c r="C15" s="44"/>
      <c r="D15" s="50"/>
      <c r="E15" s="34"/>
    </row>
    <row r="16" spans="1:6" ht="12.75">
      <c r="A16" s="44"/>
      <c r="B16" s="46"/>
      <c r="C16" s="44" t="s">
        <v>49</v>
      </c>
      <c r="D16" s="1">
        <f>4625+2</f>
        <v>4627</v>
      </c>
      <c r="E16" s="34"/>
      <c r="F16" s="16">
        <v>1460</v>
      </c>
    </row>
    <row r="17" spans="1:6" ht="12.75">
      <c r="A17" s="44"/>
      <c r="B17" s="46"/>
      <c r="C17" s="44" t="s">
        <v>50</v>
      </c>
      <c r="D17" s="27">
        <v>486</v>
      </c>
      <c r="E17" s="34"/>
      <c r="F17" s="107">
        <v>328</v>
      </c>
    </row>
    <row r="18" spans="1:6" ht="12.75">
      <c r="A18" s="44"/>
      <c r="B18" s="46"/>
      <c r="C18" s="44"/>
      <c r="D18" s="2"/>
      <c r="E18" s="34"/>
      <c r="F18" s="11"/>
    </row>
    <row r="19" spans="1:6" ht="12.75">
      <c r="A19" s="44"/>
      <c r="B19" s="47" t="s">
        <v>40</v>
      </c>
      <c r="C19" s="44"/>
      <c r="D19" s="1">
        <f>SUM(D14:D18)</f>
        <v>18056</v>
      </c>
      <c r="E19" s="34"/>
      <c r="F19" s="1">
        <f>SUM(F14:F18)</f>
        <v>6788</v>
      </c>
    </row>
    <row r="20" spans="1:5" ht="12.75">
      <c r="A20" s="44"/>
      <c r="B20" s="47"/>
      <c r="C20" s="44"/>
      <c r="E20" s="34"/>
    </row>
    <row r="21" spans="1:5" ht="12.75">
      <c r="A21" s="44"/>
      <c r="B21" s="47" t="s">
        <v>41</v>
      </c>
      <c r="C21" s="44"/>
      <c r="E21" s="34"/>
    </row>
    <row r="22" spans="1:6" ht="12.75">
      <c r="A22" s="44"/>
      <c r="B22" s="46"/>
      <c r="C22" s="44" t="s">
        <v>2</v>
      </c>
      <c r="D22" s="1">
        <f>-4268</f>
        <v>-4268</v>
      </c>
      <c r="E22" s="34"/>
      <c r="F22" s="16">
        <v>-824</v>
      </c>
    </row>
    <row r="23" spans="1:6" ht="12.75">
      <c r="A23" s="44"/>
      <c r="B23" s="46"/>
      <c r="C23" s="44" t="s">
        <v>13</v>
      </c>
      <c r="D23" s="1">
        <v>-7945</v>
      </c>
      <c r="E23" s="34"/>
      <c r="F23" s="16">
        <v>9626</v>
      </c>
    </row>
    <row r="24" spans="1:6" ht="12.75">
      <c r="A24" s="44"/>
      <c r="B24" s="46"/>
      <c r="C24" s="44" t="s">
        <v>11</v>
      </c>
      <c r="D24" s="27">
        <v>1687</v>
      </c>
      <c r="E24" s="34"/>
      <c r="F24" s="107">
        <v>-2742</v>
      </c>
    </row>
    <row r="25" spans="1:6" ht="12.75">
      <c r="A25" s="44"/>
      <c r="B25" s="46"/>
      <c r="C25" s="44"/>
      <c r="D25" s="2"/>
      <c r="E25" s="34"/>
      <c r="F25" s="11"/>
    </row>
    <row r="26" spans="1:6" ht="12.75">
      <c r="A26" s="44"/>
      <c r="B26" s="46" t="s">
        <v>42</v>
      </c>
      <c r="C26" s="44"/>
      <c r="D26" s="1">
        <f>SUM(D19:D25)</f>
        <v>7530</v>
      </c>
      <c r="E26" s="34"/>
      <c r="F26" s="1">
        <f>SUM(F19:F25)</f>
        <v>12848</v>
      </c>
    </row>
    <row r="27" spans="1:6" ht="12.75">
      <c r="A27" s="44"/>
      <c r="B27" s="46"/>
      <c r="C27" s="44" t="s">
        <v>43</v>
      </c>
      <c r="D27" s="27">
        <v>-3077</v>
      </c>
      <c r="E27" s="34"/>
      <c r="F27" s="107">
        <v>-674</v>
      </c>
    </row>
    <row r="28" spans="1:6" ht="12.75">
      <c r="A28" s="44"/>
      <c r="B28" s="44"/>
      <c r="C28" s="44"/>
      <c r="D28" s="2"/>
      <c r="E28" s="34"/>
      <c r="F28" s="11"/>
    </row>
    <row r="29" spans="1:6" ht="12.75">
      <c r="A29" s="44"/>
      <c r="B29" s="48" t="s">
        <v>44</v>
      </c>
      <c r="C29" s="44"/>
      <c r="D29" s="27">
        <f>SUM(D26:D28)</f>
        <v>4453</v>
      </c>
      <c r="E29" s="34"/>
      <c r="F29" s="27">
        <f>SUM(F26:F28)</f>
        <v>12174</v>
      </c>
    </row>
    <row r="30" spans="1:5" ht="12.75">
      <c r="A30" s="44"/>
      <c r="B30" s="44"/>
      <c r="C30" s="44"/>
      <c r="E30" s="34"/>
    </row>
    <row r="31" spans="1:5" ht="12.75">
      <c r="A31" s="48" t="s">
        <v>45</v>
      </c>
      <c r="B31" s="45"/>
      <c r="C31" s="44"/>
      <c r="E31" s="34"/>
    </row>
    <row r="32" spans="1:5" ht="12.75">
      <c r="A32" s="44"/>
      <c r="B32" s="47"/>
      <c r="C32" s="44"/>
      <c r="E32" s="34"/>
    </row>
    <row r="33" spans="1:6" ht="12.75">
      <c r="A33" s="44"/>
      <c r="B33" s="47"/>
      <c r="C33" s="44" t="s">
        <v>85</v>
      </c>
      <c r="D33" s="1">
        <v>70</v>
      </c>
      <c r="E33" s="34"/>
      <c r="F33" s="16">
        <v>12</v>
      </c>
    </row>
    <row r="34" spans="1:6" ht="12.75">
      <c r="A34" s="44"/>
      <c r="B34" s="46"/>
      <c r="C34" s="44" t="s">
        <v>51</v>
      </c>
      <c r="D34" s="1">
        <v>278</v>
      </c>
      <c r="E34" s="34"/>
      <c r="F34" s="16">
        <v>70</v>
      </c>
    </row>
    <row r="35" spans="1:6" ht="12.75">
      <c r="A35" s="44"/>
      <c r="B35" s="46"/>
      <c r="C35" s="44" t="s">
        <v>95</v>
      </c>
      <c r="E35" s="34"/>
      <c r="F35" s="16"/>
    </row>
    <row r="36" spans="1:6" ht="12.75">
      <c r="A36" s="44"/>
      <c r="B36" s="46"/>
      <c r="C36" s="44" t="s">
        <v>96</v>
      </c>
      <c r="D36" s="1">
        <f>-4590+97-1</f>
        <v>-4494</v>
      </c>
      <c r="E36" s="34"/>
      <c r="F36" s="16">
        <v>-3112</v>
      </c>
    </row>
    <row r="37" spans="1:6" ht="12.75">
      <c r="A37" s="44"/>
      <c r="B37" s="46"/>
      <c r="C37" s="44" t="s">
        <v>52</v>
      </c>
      <c r="D37" s="27">
        <v>-5610</v>
      </c>
      <c r="E37" s="34"/>
      <c r="F37" s="107">
        <v>-304</v>
      </c>
    </row>
    <row r="38" spans="1:6" ht="12.75">
      <c r="A38" s="44"/>
      <c r="B38" s="44"/>
      <c r="C38" s="44"/>
      <c r="D38" s="2"/>
      <c r="E38" s="34"/>
      <c r="F38" s="11"/>
    </row>
    <row r="39" spans="1:6" ht="12.75">
      <c r="A39" s="44"/>
      <c r="B39" s="48" t="s">
        <v>46</v>
      </c>
      <c r="C39" s="44"/>
      <c r="D39" s="27">
        <f>SUM(D33:D38)</f>
        <v>-9756</v>
      </c>
      <c r="E39" s="34"/>
      <c r="F39" s="27">
        <f>SUM(F33:F38)</f>
        <v>-3334</v>
      </c>
    </row>
    <row r="40" spans="1:5" ht="12.75">
      <c r="A40" s="44"/>
      <c r="B40" s="44"/>
      <c r="C40" s="44"/>
      <c r="E40" s="34"/>
    </row>
    <row r="41" spans="1:5" ht="12.75">
      <c r="A41" s="48" t="s">
        <v>47</v>
      </c>
      <c r="B41" s="45"/>
      <c r="C41" s="44"/>
      <c r="E41" s="34"/>
    </row>
    <row r="42" spans="1:5" ht="12.75">
      <c r="A42" s="44"/>
      <c r="B42" s="45"/>
      <c r="C42" s="44"/>
      <c r="E42" s="34"/>
    </row>
    <row r="43" spans="1:6" ht="12.75">
      <c r="A43" s="44"/>
      <c r="B43" s="47" t="s">
        <v>62</v>
      </c>
      <c r="C43" s="44"/>
      <c r="D43" s="1">
        <v>-3730</v>
      </c>
      <c r="E43" s="34"/>
      <c r="F43" s="16">
        <v>-3531</v>
      </c>
    </row>
    <row r="44" spans="1:6" ht="12.75">
      <c r="A44" s="44"/>
      <c r="B44" s="47" t="s">
        <v>63</v>
      </c>
      <c r="C44" s="44"/>
      <c r="D44" s="1">
        <v>-83</v>
      </c>
      <c r="E44" s="34"/>
      <c r="F44" s="16">
        <v>-93</v>
      </c>
    </row>
    <row r="45" spans="1:6" ht="12.75">
      <c r="A45" s="48"/>
      <c r="B45" s="44" t="s">
        <v>79</v>
      </c>
      <c r="D45" s="1">
        <v>13854</v>
      </c>
      <c r="E45" s="34"/>
      <c r="F45" s="16">
        <v>0</v>
      </c>
    </row>
    <row r="46" spans="1:6" ht="12.75">
      <c r="A46" s="48"/>
      <c r="B46" s="44" t="s">
        <v>80</v>
      </c>
      <c r="D46" s="1">
        <v>1848</v>
      </c>
      <c r="E46" s="34"/>
      <c r="F46" s="16">
        <v>0</v>
      </c>
    </row>
    <row r="47" spans="1:6" ht="12.75">
      <c r="A47" s="44"/>
      <c r="B47" s="44" t="s">
        <v>48</v>
      </c>
      <c r="C47" s="44"/>
      <c r="D47" s="2">
        <v>-827</v>
      </c>
      <c r="E47" s="94"/>
      <c r="F47" s="108">
        <v>-396</v>
      </c>
    </row>
    <row r="48" spans="1:6" ht="12.75">
      <c r="A48" s="44"/>
      <c r="B48" s="44" t="s">
        <v>83</v>
      </c>
      <c r="C48" s="44"/>
      <c r="D48" s="27">
        <v>-1900</v>
      </c>
      <c r="E48" s="34"/>
      <c r="F48" s="107">
        <v>0</v>
      </c>
    </row>
    <row r="49" spans="1:6" ht="12.75">
      <c r="A49" s="44"/>
      <c r="B49" s="44"/>
      <c r="C49" s="44"/>
      <c r="D49" s="2"/>
      <c r="E49" s="34"/>
      <c r="F49" s="11"/>
    </row>
    <row r="50" spans="1:6" ht="12.75">
      <c r="A50" s="44"/>
      <c r="B50" s="48" t="s">
        <v>56</v>
      </c>
      <c r="C50" s="44"/>
      <c r="D50" s="27">
        <f>SUM(D43:D49)</f>
        <v>9162</v>
      </c>
      <c r="E50" s="34"/>
      <c r="F50" s="27">
        <f>SUM(F43:F49)</f>
        <v>-4020</v>
      </c>
    </row>
    <row r="51" spans="1:5" ht="12.75">
      <c r="A51" s="44"/>
      <c r="B51" s="44"/>
      <c r="C51" s="44"/>
      <c r="E51" s="34"/>
    </row>
    <row r="52" spans="1:6" ht="12.75">
      <c r="A52" s="44" t="s">
        <v>69</v>
      </c>
      <c r="B52" s="44"/>
      <c r="C52" s="44"/>
      <c r="D52" s="1">
        <f>D29+D39+D50</f>
        <v>3859</v>
      </c>
      <c r="E52" s="34"/>
      <c r="F52" s="1">
        <f>F29+F39+F50</f>
        <v>4820</v>
      </c>
    </row>
    <row r="53" spans="1:5" ht="12.75">
      <c r="A53" s="44"/>
      <c r="B53" s="45"/>
      <c r="C53" s="44"/>
      <c r="E53" s="34"/>
    </row>
    <row r="54" spans="1:6" ht="12.75">
      <c r="A54" s="44" t="s">
        <v>106</v>
      </c>
      <c r="B54" s="44"/>
      <c r="C54" s="44"/>
      <c r="D54" s="97">
        <v>4820</v>
      </c>
      <c r="E54" s="34"/>
      <c r="F54" s="107">
        <v>0</v>
      </c>
    </row>
    <row r="55" spans="1:6" ht="12.75">
      <c r="A55" s="44"/>
      <c r="B55" s="44"/>
      <c r="C55" s="44"/>
      <c r="D55" s="2"/>
      <c r="E55" s="34"/>
      <c r="F55" s="11"/>
    </row>
    <row r="56" spans="1:6" ht="13.5" thickBot="1">
      <c r="A56" s="44" t="s">
        <v>107</v>
      </c>
      <c r="B56" s="44"/>
      <c r="C56" s="44"/>
      <c r="D56" s="36">
        <f>SUM(D52:D55)</f>
        <v>8679</v>
      </c>
      <c r="E56" s="34"/>
      <c r="F56" s="36">
        <f>SUM(F52:F55)</f>
        <v>4820</v>
      </c>
    </row>
    <row r="57" spans="1:5" ht="13.5" thickTop="1">
      <c r="A57" s="44"/>
      <c r="B57" s="44"/>
      <c r="C57" s="44"/>
      <c r="E57" s="34"/>
    </row>
    <row r="58" spans="1:5" ht="12.75">
      <c r="A58" s="44"/>
      <c r="B58" s="44"/>
      <c r="C58" s="44"/>
      <c r="E58" s="34"/>
    </row>
    <row r="59" spans="1:6" ht="12.75">
      <c r="A59" s="48" t="s">
        <v>108</v>
      </c>
      <c r="B59" s="44"/>
      <c r="C59" s="44"/>
      <c r="E59" s="34"/>
      <c r="F59" s="2"/>
    </row>
    <row r="60" spans="1:6" ht="12.75">
      <c r="A60" s="44"/>
      <c r="B60" s="44"/>
      <c r="C60" s="44"/>
      <c r="E60" s="34"/>
      <c r="F60" s="2"/>
    </row>
    <row r="61" spans="1:6" ht="12.75">
      <c r="A61" s="44"/>
      <c r="B61" s="44" t="s">
        <v>70</v>
      </c>
      <c r="C61" s="44"/>
      <c r="D61" s="1">
        <v>7197</v>
      </c>
      <c r="E61" s="34"/>
      <c r="F61" s="16">
        <v>6356</v>
      </c>
    </row>
    <row r="62" spans="1:6" ht="12.75">
      <c r="A62" s="49"/>
      <c r="B62" s="44" t="s">
        <v>71</v>
      </c>
      <c r="C62" s="44"/>
      <c r="D62" s="1">
        <v>3073</v>
      </c>
      <c r="E62" s="34"/>
      <c r="F62" s="16">
        <v>433</v>
      </c>
    </row>
    <row r="63" spans="1:6" ht="12.75">
      <c r="A63" s="44"/>
      <c r="B63" s="44" t="s">
        <v>57</v>
      </c>
      <c r="C63" s="44"/>
      <c r="D63" s="27">
        <v>-1415</v>
      </c>
      <c r="E63" s="34"/>
      <c r="F63" s="107">
        <v>-1876</v>
      </c>
    </row>
    <row r="64" spans="1:6" ht="12.75">
      <c r="A64" s="44"/>
      <c r="B64" s="44"/>
      <c r="C64" s="44"/>
      <c r="E64" s="34"/>
      <c r="F64" s="16"/>
    </row>
    <row r="65" spans="1:6" ht="12.75">
      <c r="A65" s="44"/>
      <c r="B65" s="44"/>
      <c r="C65" s="44"/>
      <c r="D65" s="50">
        <f>SUM(D61:D63)</f>
        <v>8855</v>
      </c>
      <c r="E65" s="94"/>
      <c r="F65" s="50">
        <f>SUM(F61:F63)</f>
        <v>4913</v>
      </c>
    </row>
    <row r="66" spans="1:6" ht="12.75">
      <c r="A66" s="34"/>
      <c r="B66" s="34" t="s">
        <v>72</v>
      </c>
      <c r="C66" s="34"/>
      <c r="D66" s="96">
        <v>-176</v>
      </c>
      <c r="E66" s="34"/>
      <c r="F66" s="107">
        <v>-93</v>
      </c>
    </row>
    <row r="67" spans="1:6" ht="12.75">
      <c r="A67" s="34"/>
      <c r="B67" s="34"/>
      <c r="C67" s="34"/>
      <c r="D67" s="11"/>
      <c r="E67" s="34"/>
      <c r="F67" s="108"/>
    </row>
    <row r="68" spans="1:6" ht="13.5" thickBot="1">
      <c r="A68" s="26"/>
      <c r="B68" s="26"/>
      <c r="C68" s="26"/>
      <c r="D68" s="36">
        <f>SUM(D65:D66)</f>
        <v>8679</v>
      </c>
      <c r="E68" s="2"/>
      <c r="F68" s="36">
        <f>SUM(F65:F66)</f>
        <v>4820</v>
      </c>
    </row>
    <row r="69" spans="1:6" ht="13.5" thickTop="1">
      <c r="A69" s="26"/>
      <c r="B69" s="26"/>
      <c r="C69" s="26"/>
      <c r="D69" s="95"/>
      <c r="E69" s="2"/>
      <c r="F69" s="11"/>
    </row>
    <row r="70" spans="1:6" ht="12.75">
      <c r="A70" s="9"/>
      <c r="B70" s="26"/>
      <c r="C70" s="26"/>
      <c r="D70" s="95"/>
      <c r="E70" s="2"/>
      <c r="F70" s="11"/>
    </row>
    <row r="71" spans="1:6" ht="12.75">
      <c r="A71" s="28"/>
      <c r="B71" s="26"/>
      <c r="C71" s="26"/>
      <c r="D71" s="95"/>
      <c r="E71" s="2"/>
      <c r="F71" s="11"/>
    </row>
    <row r="72" spans="3:6" ht="12.75">
      <c r="C72" s="26"/>
      <c r="D72" s="95"/>
      <c r="E72" s="2"/>
      <c r="F72" s="11"/>
    </row>
    <row r="73" spans="1:6" ht="12.75">
      <c r="A73" s="26"/>
      <c r="B73" s="26"/>
      <c r="C73" s="26"/>
      <c r="D73" s="95"/>
      <c r="E73" s="2"/>
      <c r="F73" s="11"/>
    </row>
    <row r="74" spans="1:6" ht="12.75">
      <c r="A74" s="26"/>
      <c r="B74" s="26"/>
      <c r="C74" s="26"/>
      <c r="D74" s="95"/>
      <c r="E74" s="2"/>
      <c r="F74" s="11"/>
    </row>
    <row r="75" spans="1:6" ht="12.75">
      <c r="A75" s="9" t="s">
        <v>19</v>
      </c>
      <c r="E75" s="2"/>
      <c r="F75" s="11"/>
    </row>
    <row r="76" spans="1:6" ht="12.75">
      <c r="A76" s="9"/>
      <c r="E76" s="2"/>
      <c r="F76" s="11"/>
    </row>
    <row r="77" spans="1:3" ht="12.75">
      <c r="A77" s="9" t="s">
        <v>92</v>
      </c>
      <c r="B77" s="9"/>
      <c r="C77" s="9"/>
    </row>
    <row r="78" spans="1:3" ht="12.75">
      <c r="A78" s="9"/>
      <c r="B78" s="9"/>
      <c r="C78" s="9"/>
    </row>
    <row r="79" spans="2:4" ht="12.75">
      <c r="B79" s="4" t="s">
        <v>89</v>
      </c>
      <c r="D79" s="25" t="s">
        <v>5</v>
      </c>
    </row>
    <row r="80" ht="12.75">
      <c r="D80" s="24"/>
    </row>
    <row r="81" spans="3:4" ht="12.75">
      <c r="C81" s="4" t="s">
        <v>0</v>
      </c>
      <c r="D81" s="1">
        <v>14</v>
      </c>
    </row>
    <row r="82" spans="3:4" ht="12.75">
      <c r="C82" s="4" t="s">
        <v>2</v>
      </c>
      <c r="D82" s="1">
        <v>68</v>
      </c>
    </row>
    <row r="83" spans="3:4" ht="12.75">
      <c r="C83" s="4" t="s">
        <v>13</v>
      </c>
      <c r="D83" s="1">
        <v>4110</v>
      </c>
    </row>
    <row r="84" spans="3:4" ht="12.75">
      <c r="C84" s="4" t="s">
        <v>3</v>
      </c>
      <c r="D84" s="1">
        <v>96</v>
      </c>
    </row>
    <row r="85" spans="3:4" ht="12.75">
      <c r="C85" s="4" t="s">
        <v>11</v>
      </c>
      <c r="D85" s="1">
        <v>-2844</v>
      </c>
    </row>
    <row r="86" spans="3:4" ht="12.75">
      <c r="C86" s="4" t="s">
        <v>66</v>
      </c>
      <c r="D86" s="27">
        <f>-213+1</f>
        <v>-212</v>
      </c>
    </row>
    <row r="87" ht="12.75">
      <c r="D87" s="2"/>
    </row>
    <row r="88" spans="3:4" ht="12.75">
      <c r="C88" s="4" t="s">
        <v>94</v>
      </c>
      <c r="D88" s="2">
        <f>SUM(D81:D86)</f>
        <v>1232</v>
      </c>
    </row>
    <row r="89" spans="3:4" ht="12.75">
      <c r="C89" s="4" t="s">
        <v>86</v>
      </c>
      <c r="D89" s="27">
        <v>-604</v>
      </c>
    </row>
    <row r="90" ht="12.75">
      <c r="D90" s="2"/>
    </row>
    <row r="91" spans="3:4" ht="12.75">
      <c r="C91" s="4" t="s">
        <v>90</v>
      </c>
      <c r="D91" s="2">
        <f>+D88+D89</f>
        <v>628</v>
      </c>
    </row>
    <row r="92" spans="3:4" ht="12.75">
      <c r="C92" s="4" t="s">
        <v>93</v>
      </c>
      <c r="D92" s="104">
        <v>3962</v>
      </c>
    </row>
    <row r="93" spans="3:4" ht="12.75">
      <c r="C93" s="4" t="s">
        <v>91</v>
      </c>
      <c r="D93" s="102">
        <f>SUM(D91:D92)</f>
        <v>4590</v>
      </c>
    </row>
    <row r="94" ht="12.75">
      <c r="D94" s="24"/>
    </row>
    <row r="95" spans="3:4" ht="12.75">
      <c r="C95" s="4" t="s">
        <v>97</v>
      </c>
      <c r="D95" s="1">
        <v>-96</v>
      </c>
    </row>
    <row r="97" spans="3:4" ht="13.5" thickBot="1">
      <c r="C97" s="4" t="s">
        <v>98</v>
      </c>
      <c r="D97" s="103">
        <f>+D93+D95</f>
        <v>4494</v>
      </c>
    </row>
    <row r="98" ht="13.5" thickTop="1"/>
    <row r="100" spans="1:2" ht="15">
      <c r="A100" s="56" t="s">
        <v>121</v>
      </c>
      <c r="B100" s="26"/>
    </row>
    <row r="101" spans="1:2" ht="15">
      <c r="A101" s="56" t="s">
        <v>113</v>
      </c>
      <c r="B101" s="26"/>
    </row>
  </sheetData>
  <printOptions/>
  <pageMargins left="0.84" right="0.83" top="0.5" bottom="0.5" header="0.5" footer="0.5"/>
  <pageSetup horizontalDpi="1200" verticalDpi="1200" orientation="portrait" paperSize="9" scale="70" r:id="rId2"/>
  <rowBreaks count="1" manualBreakCount="1">
    <brk id="7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KPMG</dc:creator>
  <cp:keywords/>
  <dc:description/>
  <cp:lastModifiedBy>CHAY</cp:lastModifiedBy>
  <cp:lastPrinted>2006-07-17T23:57:57Z</cp:lastPrinted>
  <dcterms:created xsi:type="dcterms:W3CDTF">2001-03-17T05:13:36Z</dcterms:created>
  <dcterms:modified xsi:type="dcterms:W3CDTF">2006-10-30T03:26:33Z</dcterms:modified>
  <cp:category/>
  <cp:version/>
  <cp:contentType/>
  <cp:contentStatus/>
</cp:coreProperties>
</file>